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20730" windowHeight="11760" tabRatio="839" firstSheet="4" activeTab="15"/>
  </bookViews>
  <sheets>
    <sheet name="Criteria1.1.1" sheetId="1" r:id="rId1"/>
    <sheet name="Criteria1.1.2" sheetId="2" r:id="rId2"/>
    <sheet name="Criteria 1.2" sheetId="8" r:id="rId3"/>
    <sheet name="Criteria 1.3" sheetId="9" r:id="rId4"/>
    <sheet name="Criteria1.4" sheetId="3" r:id="rId5"/>
    <sheet name="Criteria1.5" sheetId="4" r:id="rId6"/>
    <sheet name="Criteria 1.6" sheetId="10" r:id="rId7"/>
    <sheet name="Criteria1.7" sheetId="5" r:id="rId8"/>
    <sheet name="Criteria 1.8" sheetId="11" r:id="rId9"/>
    <sheet name="Criteria 1.9" sheetId="12" r:id="rId10"/>
    <sheet name="Criteria 2.1" sheetId="13" r:id="rId11"/>
    <sheet name="Criteria 2.2" sheetId="14" r:id="rId12"/>
    <sheet name="Criteria 2.3" sheetId="15" r:id="rId13"/>
    <sheet name="Criteria 3.1" sheetId="16" r:id="rId14"/>
    <sheet name="Criteria 3.2" sheetId="17" r:id="rId15"/>
    <sheet name="OverallAssessment" sheetId="6" r:id="rId16"/>
  </sheets>
  <externalReferences>
    <externalReference r:id="rId17"/>
  </externalReferenc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6" i="6" l="1"/>
  <c r="M16" i="6"/>
  <c r="N16" i="6"/>
  <c r="O16" i="6"/>
  <c r="P16" i="6"/>
  <c r="Q16" i="6"/>
  <c r="R16" i="6"/>
  <c r="S16" i="6"/>
  <c r="C16" i="6"/>
  <c r="D16" i="6"/>
  <c r="E16" i="6"/>
  <c r="F16" i="6"/>
  <c r="G16" i="6"/>
  <c r="H16" i="6"/>
  <c r="I16" i="6"/>
  <c r="J16" i="6"/>
  <c r="K16" i="6"/>
  <c r="B16" i="6"/>
  <c r="W81" i="14" l="1"/>
  <c r="Z79" i="14"/>
  <c r="AK97" i="2"/>
  <c r="V99" i="2"/>
  <c r="Z54" i="16"/>
  <c r="I80" i="1" l="1"/>
  <c r="Z97" i="2" l="1"/>
  <c r="I111" i="1"/>
  <c r="L43" i="16" l="1"/>
  <c r="AD18" i="5" l="1"/>
  <c r="L15" i="6"/>
  <c r="L13" i="6"/>
  <c r="L12" i="6"/>
  <c r="L11" i="6"/>
  <c r="L10" i="6"/>
  <c r="L9" i="6"/>
  <c r="I51" i="14"/>
  <c r="I61" i="14"/>
  <c r="W61" i="14"/>
  <c r="W51" i="14"/>
  <c r="AK111" i="3" l="1"/>
  <c r="AB111" i="3"/>
  <c r="S111" i="3"/>
  <c r="S98" i="3"/>
  <c r="AB98" i="3"/>
  <c r="AK98" i="3"/>
  <c r="S102" i="2"/>
  <c r="T83" i="2"/>
  <c r="W83" i="2"/>
  <c r="T72" i="2"/>
  <c r="S97" i="2"/>
  <c r="B102" i="2"/>
  <c r="B101" i="2"/>
  <c r="B100" i="2"/>
  <c r="B99" i="2"/>
  <c r="B98" i="2"/>
  <c r="B93" i="2"/>
  <c r="B92" i="2"/>
  <c r="B91" i="2"/>
  <c r="B90" i="2"/>
  <c r="B89" i="2"/>
  <c r="B88" i="2"/>
  <c r="B82" i="2"/>
  <c r="B81" i="2"/>
  <c r="B80" i="2"/>
  <c r="B79" i="2"/>
  <c r="B69" i="2"/>
  <c r="B70" i="2"/>
  <c r="B71" i="2"/>
  <c r="B72" i="2"/>
  <c r="B73" i="2"/>
  <c r="B74" i="2"/>
  <c r="B75" i="2"/>
  <c r="B68" i="2"/>
  <c r="W78" i="2"/>
  <c r="Z80" i="2" l="1"/>
  <c r="AB79" i="2" s="1"/>
  <c r="AD79" i="2" s="1"/>
  <c r="AP98" i="3"/>
  <c r="E14" i="6" s="1"/>
  <c r="AP111" i="3"/>
  <c r="E15" i="6" s="1"/>
  <c r="X98" i="2"/>
  <c r="Z98" i="2" s="1"/>
  <c r="J12" i="6"/>
  <c r="G15" i="6"/>
  <c r="G14" i="6"/>
  <c r="G13" i="6"/>
  <c r="G12" i="6"/>
  <c r="H12" i="6"/>
  <c r="F13" i="6"/>
  <c r="F14" i="6"/>
  <c r="F15" i="6"/>
  <c r="A80" i="17"/>
  <c r="A69" i="17"/>
  <c r="I88" i="17"/>
  <c r="L87" i="17"/>
  <c r="I89" i="17" s="1"/>
  <c r="K89" i="17" s="1"/>
  <c r="O89" i="17" s="1"/>
  <c r="Q15" i="6" s="1"/>
  <c r="I77" i="17"/>
  <c r="L76" i="17"/>
  <c r="I78" i="17" s="1"/>
  <c r="K78" i="17" s="1"/>
  <c r="O78" i="17" s="1"/>
  <c r="Q14" i="6" s="1"/>
  <c r="A58" i="17"/>
  <c r="A47" i="17"/>
  <c r="A80" i="16"/>
  <c r="A69" i="16"/>
  <c r="U88" i="16"/>
  <c r="I88" i="16"/>
  <c r="Z87" i="16"/>
  <c r="U89" i="16" s="1"/>
  <c r="W89" i="16" s="1"/>
  <c r="P87" i="16"/>
  <c r="L87" i="16"/>
  <c r="I89" i="16" s="1"/>
  <c r="K89" i="16" s="1"/>
  <c r="U77" i="16"/>
  <c r="I77" i="16"/>
  <c r="Z76" i="16"/>
  <c r="U78" i="16" s="1"/>
  <c r="W78" i="16" s="1"/>
  <c r="P76" i="16"/>
  <c r="L76" i="16"/>
  <c r="I78" i="16" s="1"/>
  <c r="K78" i="16" s="1"/>
  <c r="A58" i="16"/>
  <c r="A47" i="16"/>
  <c r="A63" i="15"/>
  <c r="W80" i="15"/>
  <c r="I80" i="15"/>
  <c r="Z79" i="15"/>
  <c r="W81" i="15" s="1"/>
  <c r="Y81" i="15" s="1"/>
  <c r="R79" i="15"/>
  <c r="N79" i="15"/>
  <c r="I81" i="15" s="1"/>
  <c r="K81" i="15" s="1"/>
  <c r="R78" i="15"/>
  <c r="R77" i="15"/>
  <c r="R76" i="15"/>
  <c r="R75" i="15"/>
  <c r="R74" i="15"/>
  <c r="A73" i="15"/>
  <c r="W70" i="15"/>
  <c r="I70" i="15"/>
  <c r="Z69" i="15"/>
  <c r="W71" i="15" s="1"/>
  <c r="Y71" i="15" s="1"/>
  <c r="R69" i="15"/>
  <c r="N69" i="15"/>
  <c r="I71" i="15" s="1"/>
  <c r="K71" i="15" s="1"/>
  <c r="R68" i="15"/>
  <c r="R67" i="15"/>
  <c r="R66" i="15"/>
  <c r="R65" i="15"/>
  <c r="R64" i="15"/>
  <c r="A53" i="15"/>
  <c r="A43" i="15"/>
  <c r="A63" i="14"/>
  <c r="W80" i="14"/>
  <c r="I80" i="14"/>
  <c r="Y81" i="14"/>
  <c r="R79" i="14"/>
  <c r="N79" i="14"/>
  <c r="I81" i="14" s="1"/>
  <c r="K81" i="14" s="1"/>
  <c r="A73" i="14"/>
  <c r="W70" i="14"/>
  <c r="I70" i="14"/>
  <c r="Z69" i="14"/>
  <c r="W71" i="14" s="1"/>
  <c r="Y71" i="14" s="1"/>
  <c r="R69" i="14"/>
  <c r="N69" i="14"/>
  <c r="I71" i="14" s="1"/>
  <c r="K71" i="14" s="1"/>
  <c r="A53" i="14"/>
  <c r="A43" i="14"/>
  <c r="I88" i="13"/>
  <c r="Z87" i="13"/>
  <c r="U89" i="13" s="1"/>
  <c r="W89" i="13" s="1"/>
  <c r="P87" i="13"/>
  <c r="L87" i="13"/>
  <c r="I89" i="13" s="1"/>
  <c r="K89" i="13" s="1"/>
  <c r="A80" i="13"/>
  <c r="A69" i="13"/>
  <c r="A58" i="13"/>
  <c r="A47" i="13"/>
  <c r="I77" i="13"/>
  <c r="Z76" i="13"/>
  <c r="U78" i="13" s="1"/>
  <c r="W78" i="13" s="1"/>
  <c r="P76" i="13"/>
  <c r="L76" i="13"/>
  <c r="I78" i="13" s="1"/>
  <c r="K78" i="13" s="1"/>
  <c r="I66" i="13"/>
  <c r="Z65" i="13"/>
  <c r="U67" i="13" s="1"/>
  <c r="W67" i="13" s="1"/>
  <c r="P65" i="13"/>
  <c r="L65" i="13"/>
  <c r="I67" i="13" s="1"/>
  <c r="K67" i="13" s="1"/>
  <c r="AB67" i="13" s="1"/>
  <c r="I55" i="13"/>
  <c r="Z54" i="13"/>
  <c r="U56" i="13" s="1"/>
  <c r="W56" i="13" s="1"/>
  <c r="P54" i="13"/>
  <c r="L54" i="13"/>
  <c r="I56" i="13" s="1"/>
  <c r="K56" i="13" s="1"/>
  <c r="AB56" i="13" s="1"/>
  <c r="A63" i="12"/>
  <c r="V81" i="12"/>
  <c r="K81" i="12"/>
  <c r="T80" i="12"/>
  <c r="I80" i="12"/>
  <c r="A73" i="12"/>
  <c r="V71" i="12"/>
  <c r="K71" i="12"/>
  <c r="T70" i="12"/>
  <c r="I70" i="12"/>
  <c r="A53" i="12"/>
  <c r="A43" i="12"/>
  <c r="A63" i="11"/>
  <c r="AG81" i="11"/>
  <c r="V81" i="11"/>
  <c r="K81" i="11"/>
  <c r="T80" i="11"/>
  <c r="I80" i="11"/>
  <c r="A73" i="11"/>
  <c r="AG71" i="11"/>
  <c r="V71" i="11"/>
  <c r="K71" i="11"/>
  <c r="T70" i="11"/>
  <c r="I70" i="11"/>
  <c r="A53" i="11"/>
  <c r="A43" i="11"/>
  <c r="A63" i="10"/>
  <c r="A73" i="10"/>
  <c r="A53" i="10"/>
  <c r="A43" i="10"/>
  <c r="P35" i="4"/>
  <c r="P36" i="4" s="1"/>
  <c r="L35" i="4"/>
  <c r="L36" i="4" s="1"/>
  <c r="H34" i="4"/>
  <c r="H35" i="4" s="1"/>
  <c r="H36" i="4" s="1"/>
  <c r="A73" i="9"/>
  <c r="A63" i="9"/>
  <c r="A53" i="9"/>
  <c r="AG81" i="9"/>
  <c r="V81" i="9"/>
  <c r="K81" i="9"/>
  <c r="AE80" i="9"/>
  <c r="I80" i="9"/>
  <c r="Z78" i="9"/>
  <c r="Z77" i="9"/>
  <c r="Z76" i="9"/>
  <c r="Z75" i="9"/>
  <c r="Z74" i="9"/>
  <c r="AG71" i="9"/>
  <c r="V71" i="9"/>
  <c r="K71" i="9"/>
  <c r="AE70" i="9"/>
  <c r="I70" i="9"/>
  <c r="Z68" i="9"/>
  <c r="Z67" i="9"/>
  <c r="Z66" i="9"/>
  <c r="Z65" i="9"/>
  <c r="Z64" i="9"/>
  <c r="A43" i="9"/>
  <c r="A73" i="8"/>
  <c r="A63" i="8"/>
  <c r="V81" i="8"/>
  <c r="K81" i="8"/>
  <c r="AJ80" i="8"/>
  <c r="X80" i="8"/>
  <c r="AI80" i="8" s="1"/>
  <c r="AR79" i="8"/>
  <c r="AO81" i="8" s="1"/>
  <c r="AQ81" i="8" s="1"/>
  <c r="AI79" i="8"/>
  <c r="AG79" i="8"/>
  <c r="AD81" i="8" s="1"/>
  <c r="AF81" i="8" s="1"/>
  <c r="V71" i="8"/>
  <c r="K71" i="8"/>
  <c r="AJ70" i="8"/>
  <c r="X70" i="8"/>
  <c r="AI70" i="8" s="1"/>
  <c r="AR69" i="8"/>
  <c r="AO71" i="8" s="1"/>
  <c r="AQ71" i="8" s="1"/>
  <c r="AI69" i="8"/>
  <c r="AG69" i="8"/>
  <c r="AD71" i="8" s="1"/>
  <c r="AF71" i="8" s="1"/>
  <c r="A53" i="8"/>
  <c r="A43" i="8"/>
  <c r="I100" i="1"/>
  <c r="J111" i="1"/>
  <c r="O111" i="1" s="1"/>
  <c r="P111" i="1" s="1"/>
  <c r="J100" i="1"/>
  <c r="J89" i="1"/>
  <c r="O89" i="1" s="1"/>
  <c r="P89" i="1" s="1"/>
  <c r="J80" i="1"/>
  <c r="O80" i="1" s="1"/>
  <c r="P80" i="1" s="1"/>
  <c r="AD81" i="14" l="1"/>
  <c r="M15" i="6" s="1"/>
  <c r="AK71" i="9"/>
  <c r="D14" i="6" s="1"/>
  <c r="AK81" i="9"/>
  <c r="D15" i="6" s="1"/>
  <c r="AD71" i="14"/>
  <c r="M14" i="6" s="1"/>
  <c r="AD81" i="15"/>
  <c r="N15" i="6" s="1"/>
  <c r="AD71" i="15"/>
  <c r="N14" i="6" s="1"/>
  <c r="AB89" i="16"/>
  <c r="P15" i="6" s="1"/>
  <c r="R15" i="6" s="1"/>
  <c r="AB78" i="16"/>
  <c r="P14" i="6" s="1"/>
  <c r="R14" i="6" s="1"/>
  <c r="AB89" i="13"/>
  <c r="AB78" i="13"/>
  <c r="L14" i="6" s="1"/>
  <c r="AA81" i="12"/>
  <c r="J15" i="6" s="1"/>
  <c r="AA71" i="12"/>
  <c r="J14" i="6" s="1"/>
  <c r="AK81" i="11"/>
  <c r="I15" i="6" s="1"/>
  <c r="AK71" i="11"/>
  <c r="I14" i="6" s="1"/>
  <c r="AU81" i="8"/>
  <c r="C15" i="6" s="1"/>
  <c r="AU71" i="8"/>
  <c r="C14" i="6" s="1"/>
  <c r="K100" i="1"/>
  <c r="K89" i="1"/>
  <c r="V89" i="1"/>
  <c r="W89" i="1" s="1"/>
  <c r="O100" i="1"/>
  <c r="P100" i="1" s="1"/>
  <c r="V80" i="1"/>
  <c r="W80" i="1" s="1"/>
  <c r="K80" i="1"/>
  <c r="V111" i="1"/>
  <c r="W111" i="1" s="1"/>
  <c r="V100" i="1"/>
  <c r="W100" i="1" s="1"/>
  <c r="K111" i="1"/>
  <c r="O15" i="6" l="1"/>
  <c r="O14" i="6"/>
  <c r="AB100" i="1"/>
  <c r="AB89" i="1"/>
  <c r="AB80" i="1"/>
  <c r="AB111" i="1"/>
  <c r="X97" i="2" s="1"/>
  <c r="B15" i="6" s="1"/>
  <c r="X88" i="2" l="1"/>
  <c r="Z88" i="2" s="1"/>
  <c r="AB78" i="2"/>
  <c r="AD78" i="2" s="1"/>
  <c r="AK78" i="2" s="1"/>
  <c r="B13" i="6" s="1"/>
  <c r="AB67" i="2"/>
  <c r="C22" i="5"/>
  <c r="AA15" i="5"/>
  <c r="AA16" i="5" s="1"/>
  <c r="AA17" i="5" s="1"/>
  <c r="R15" i="5"/>
  <c r="R16" i="5" s="1"/>
  <c r="R17" i="5" s="1"/>
  <c r="I15" i="5"/>
  <c r="I16" i="5"/>
  <c r="I17" i="5" s="1"/>
  <c r="J68" i="1"/>
  <c r="O68" i="1" s="1"/>
  <c r="B57" i="2"/>
  <c r="R18" i="15"/>
  <c r="R28" i="15"/>
  <c r="R38" i="15" s="1"/>
  <c r="R48" i="15" s="1"/>
  <c r="R58" i="15" s="1"/>
  <c r="R17" i="15"/>
  <c r="R27" i="15" s="1"/>
  <c r="R37" i="15" s="1"/>
  <c r="R47" i="15" s="1"/>
  <c r="R57" i="15" s="1"/>
  <c r="R16" i="15"/>
  <c r="R26" i="15" s="1"/>
  <c r="R36" i="15" s="1"/>
  <c r="R46" i="15" s="1"/>
  <c r="R56" i="15" s="1"/>
  <c r="R15" i="15"/>
  <c r="R25" i="15"/>
  <c r="R35" i="15"/>
  <c r="R45" i="15" s="1"/>
  <c r="R55" i="15" s="1"/>
  <c r="R14" i="15"/>
  <c r="R24" i="15"/>
  <c r="R34" i="15" s="1"/>
  <c r="R44" i="15" s="1"/>
  <c r="R54" i="15" s="1"/>
  <c r="K11" i="12"/>
  <c r="AA11" i="12" s="1"/>
  <c r="J8" i="6" s="1"/>
  <c r="V11" i="12"/>
  <c r="J15" i="5"/>
  <c r="J16" i="5"/>
  <c r="J14" i="5"/>
  <c r="S14" i="5"/>
  <c r="AD14" i="5" s="1"/>
  <c r="AB14" i="5"/>
  <c r="H28" i="4"/>
  <c r="P28" i="4" s="1"/>
  <c r="L28" i="4"/>
  <c r="L29" i="4" s="1"/>
  <c r="L30" i="4" s="1"/>
  <c r="L31" i="4" s="1"/>
  <c r="L32" i="4" s="1"/>
  <c r="L33" i="4" s="1"/>
  <c r="L34" i="4" s="1"/>
  <c r="Z17" i="9"/>
  <c r="Z27" i="9" s="1"/>
  <c r="Z37" i="9" s="1"/>
  <c r="Z47" i="9" s="1"/>
  <c r="Z57" i="9" s="1"/>
  <c r="Z16" i="9"/>
  <c r="Z26" i="9"/>
  <c r="Z36" i="9" s="1"/>
  <c r="Z46" i="9" s="1"/>
  <c r="Z56" i="9" s="1"/>
  <c r="Z15" i="9"/>
  <c r="Z25" i="9" s="1"/>
  <c r="Z35" i="9" s="1"/>
  <c r="Z45" i="9" s="1"/>
  <c r="Z55" i="9" s="1"/>
  <c r="Z14" i="9"/>
  <c r="Z24" i="9" s="1"/>
  <c r="Z34" i="9" s="1"/>
  <c r="Z44" i="9" s="1"/>
  <c r="Z54" i="9" s="1"/>
  <c r="Z18" i="9"/>
  <c r="Z28" i="9" s="1"/>
  <c r="Z38" i="9" s="1"/>
  <c r="Z48" i="9" s="1"/>
  <c r="Z58" i="9" s="1"/>
  <c r="S93" i="2"/>
  <c r="S88" i="2"/>
  <c r="W72" i="2"/>
  <c r="W67" i="2"/>
  <c r="X58" i="2"/>
  <c r="X54" i="2"/>
  <c r="AA42" i="2"/>
  <c r="AA38" i="2"/>
  <c r="L10" i="13"/>
  <c r="I12" i="13" s="1"/>
  <c r="K12" i="13" s="1"/>
  <c r="AB12" i="13" s="1"/>
  <c r="L8" i="6" s="1"/>
  <c r="Z10" i="13"/>
  <c r="U12" i="13"/>
  <c r="W12" i="13" s="1"/>
  <c r="N9" i="14"/>
  <c r="I11" i="14" s="1"/>
  <c r="K11" i="14" s="1"/>
  <c r="AD11" i="14" s="1"/>
  <c r="M8" i="6" s="1"/>
  <c r="Z9" i="14"/>
  <c r="W11" i="14"/>
  <c r="Y11" i="14" s="1"/>
  <c r="N9" i="15"/>
  <c r="I11" i="15" s="1"/>
  <c r="K11" i="15" s="1"/>
  <c r="Z9" i="15"/>
  <c r="W11" i="15"/>
  <c r="Y11" i="15" s="1"/>
  <c r="N19" i="14"/>
  <c r="I21" i="14" s="1"/>
  <c r="K21" i="14" s="1"/>
  <c r="Z19" i="14"/>
  <c r="W21" i="14" s="1"/>
  <c r="Y21" i="14" s="1"/>
  <c r="N19" i="15"/>
  <c r="I21" i="15"/>
  <c r="K21" i="15"/>
  <c r="Z19" i="15"/>
  <c r="W21" i="15" s="1"/>
  <c r="Y21" i="15" s="1"/>
  <c r="AD21" i="15" s="1"/>
  <c r="N9" i="6" s="1"/>
  <c r="N29" i="14"/>
  <c r="I31" i="14" s="1"/>
  <c r="K31" i="14" s="1"/>
  <c r="Z29" i="14"/>
  <c r="W31" i="14"/>
  <c r="Y31" i="14" s="1"/>
  <c r="N29" i="15"/>
  <c r="I31" i="15" s="1"/>
  <c r="K31" i="15" s="1"/>
  <c r="Z29" i="15"/>
  <c r="W31" i="15"/>
  <c r="Y31" i="15" s="1"/>
  <c r="N39" i="14"/>
  <c r="I41" i="14" s="1"/>
  <c r="K41" i="14" s="1"/>
  <c r="Z39" i="14"/>
  <c r="W41" i="14" s="1"/>
  <c r="Y41" i="14" s="1"/>
  <c r="N39" i="15"/>
  <c r="I41" i="15" s="1"/>
  <c r="K41" i="15" s="1"/>
  <c r="Z39" i="15"/>
  <c r="W41" i="15" s="1"/>
  <c r="Y41" i="15" s="1"/>
  <c r="N49" i="14"/>
  <c r="K51" i="14"/>
  <c r="Z49" i="14"/>
  <c r="Y51" i="14"/>
  <c r="N49" i="15"/>
  <c r="I51" i="15" s="1"/>
  <c r="K51" i="15" s="1"/>
  <c r="Z49" i="15"/>
  <c r="W51" i="15" s="1"/>
  <c r="Y51" i="15" s="1"/>
  <c r="N59" i="14"/>
  <c r="K61" i="14"/>
  <c r="Z59" i="14"/>
  <c r="Y61" i="14"/>
  <c r="N59" i="15"/>
  <c r="I61" i="15" s="1"/>
  <c r="K61" i="15" s="1"/>
  <c r="Z59" i="15"/>
  <c r="W61" i="15" s="1"/>
  <c r="Y61" i="15" s="1"/>
  <c r="L21" i="16"/>
  <c r="I23" i="16" s="1"/>
  <c r="K23" i="16" s="1"/>
  <c r="AB23" i="16" s="1"/>
  <c r="P9" i="6" s="1"/>
  <c r="R9" i="6" s="1"/>
  <c r="Z21" i="16"/>
  <c r="U23" i="16"/>
  <c r="W23" i="16" s="1"/>
  <c r="L21" i="17"/>
  <c r="I23" i="17" s="1"/>
  <c r="K23" i="17" s="1"/>
  <c r="O23" i="17" s="1"/>
  <c r="Q9" i="6" s="1"/>
  <c r="K34" i="16"/>
  <c r="Z32" i="16"/>
  <c r="U34" i="16"/>
  <c r="W34" i="16" s="1"/>
  <c r="AB34" i="16" s="1"/>
  <c r="P10" i="6" s="1"/>
  <c r="R10" i="6" s="1"/>
  <c r="L32" i="17"/>
  <c r="I34" i="17" s="1"/>
  <c r="K34" i="17" s="1"/>
  <c r="O34" i="17" s="1"/>
  <c r="Q10" i="6" s="1"/>
  <c r="I45" i="16"/>
  <c r="K45" i="16" s="1"/>
  <c r="Z43" i="16"/>
  <c r="U45" i="16" s="1"/>
  <c r="W45" i="16" s="1"/>
  <c r="L43" i="17"/>
  <c r="I45" i="17"/>
  <c r="K45" i="17"/>
  <c r="O45" i="17" s="1"/>
  <c r="Q11" i="6" s="1"/>
  <c r="L54" i="16"/>
  <c r="I56" i="16" s="1"/>
  <c r="K56" i="16" s="1"/>
  <c r="U56" i="16"/>
  <c r="W56" i="16" s="1"/>
  <c r="L54" i="17"/>
  <c r="I56" i="17" s="1"/>
  <c r="K56" i="17" s="1"/>
  <c r="O56" i="17" s="1"/>
  <c r="Q12" i="6" s="1"/>
  <c r="L65" i="16"/>
  <c r="I67" i="16" s="1"/>
  <c r="K67" i="16" s="1"/>
  <c r="Z65" i="16"/>
  <c r="U67" i="16" s="1"/>
  <c r="W67" i="16" s="1"/>
  <c r="L65" i="17"/>
  <c r="I67" i="17" s="1"/>
  <c r="K67" i="17" s="1"/>
  <c r="O67" i="17" s="1"/>
  <c r="Q13" i="6" s="1"/>
  <c r="K12" i="16"/>
  <c r="Z10" i="16"/>
  <c r="U12" i="16" s="1"/>
  <c r="W12" i="16" s="1"/>
  <c r="AB12" i="16" s="1"/>
  <c r="P8" i="6" s="1"/>
  <c r="L10" i="17"/>
  <c r="I12" i="17" s="1"/>
  <c r="K12" i="17" s="1"/>
  <c r="O12" i="17" s="1"/>
  <c r="Q8" i="6" s="1"/>
  <c r="I66" i="17"/>
  <c r="I55" i="17"/>
  <c r="I44" i="17"/>
  <c r="I33" i="17"/>
  <c r="I22" i="17"/>
  <c r="A36" i="17"/>
  <c r="A25" i="17"/>
  <c r="A14" i="17"/>
  <c r="I11" i="17"/>
  <c r="A3" i="17"/>
  <c r="U66" i="16"/>
  <c r="I66" i="16"/>
  <c r="P65" i="16"/>
  <c r="U55" i="16"/>
  <c r="I55" i="16"/>
  <c r="P54" i="16"/>
  <c r="U44" i="16"/>
  <c r="I44" i="16"/>
  <c r="P43" i="16"/>
  <c r="U11" i="16"/>
  <c r="U22" i="16"/>
  <c r="U33" i="16"/>
  <c r="I33" i="16"/>
  <c r="P32" i="16"/>
  <c r="L32" i="16"/>
  <c r="I22" i="16"/>
  <c r="P21" i="16"/>
  <c r="A36" i="16"/>
  <c r="A25" i="16"/>
  <c r="A14" i="16"/>
  <c r="I11" i="16"/>
  <c r="P10" i="16"/>
  <c r="A3" i="16"/>
  <c r="A13" i="15"/>
  <c r="A23" i="15"/>
  <c r="A33" i="15"/>
  <c r="W60" i="15"/>
  <c r="I60" i="15"/>
  <c r="R59" i="15"/>
  <c r="W50" i="15"/>
  <c r="I50" i="15"/>
  <c r="R49" i="15"/>
  <c r="W40" i="15"/>
  <c r="I40" i="15"/>
  <c r="R39" i="15"/>
  <c r="W30" i="15"/>
  <c r="I30" i="15"/>
  <c r="R29" i="15"/>
  <c r="W20" i="15"/>
  <c r="I20" i="15"/>
  <c r="R19" i="15"/>
  <c r="W10" i="15"/>
  <c r="I10" i="15"/>
  <c r="R9" i="15"/>
  <c r="A3" i="15"/>
  <c r="A13" i="14"/>
  <c r="A23" i="14"/>
  <c r="A33" i="14"/>
  <c r="W60" i="14"/>
  <c r="I60" i="14"/>
  <c r="R59" i="14"/>
  <c r="W50" i="14"/>
  <c r="I50" i="14"/>
  <c r="R49" i="14"/>
  <c r="W40" i="14"/>
  <c r="I40" i="14"/>
  <c r="R39" i="14"/>
  <c r="W30" i="14"/>
  <c r="I30" i="14"/>
  <c r="R29" i="14"/>
  <c r="W20" i="14"/>
  <c r="I20" i="14"/>
  <c r="R19" i="14"/>
  <c r="I44" i="13"/>
  <c r="Z43" i="13"/>
  <c r="U45" i="13" s="1"/>
  <c r="W45" i="13" s="1"/>
  <c r="P43" i="13"/>
  <c r="L43" i="13"/>
  <c r="I45" i="13" s="1"/>
  <c r="K45" i="13" s="1"/>
  <c r="I33" i="13"/>
  <c r="Z32" i="13"/>
  <c r="U34" i="13" s="1"/>
  <c r="W34" i="13" s="1"/>
  <c r="P32" i="13"/>
  <c r="L32" i="13"/>
  <c r="I34" i="13" s="1"/>
  <c r="K34" i="13" s="1"/>
  <c r="I22" i="13"/>
  <c r="Z21" i="13"/>
  <c r="U23" i="13"/>
  <c r="W23" i="13"/>
  <c r="P21" i="13"/>
  <c r="L21" i="13"/>
  <c r="I23" i="13" s="1"/>
  <c r="K23" i="13" s="1"/>
  <c r="AB23" i="13" s="1"/>
  <c r="A25" i="13"/>
  <c r="P10" i="13"/>
  <c r="R9" i="14"/>
  <c r="W10" i="14"/>
  <c r="I10" i="14"/>
  <c r="A3" i="14"/>
  <c r="I11" i="13"/>
  <c r="A36" i="13"/>
  <c r="A14" i="13"/>
  <c r="A3" i="13"/>
  <c r="K61" i="12"/>
  <c r="V61" i="12"/>
  <c r="K51" i="12"/>
  <c r="V51" i="12"/>
  <c r="K41" i="12"/>
  <c r="AA41" i="12" s="1"/>
  <c r="J11" i="6" s="1"/>
  <c r="V41" i="12"/>
  <c r="K31" i="12"/>
  <c r="AA31" i="12" s="1"/>
  <c r="J10" i="6" s="1"/>
  <c r="V31" i="12"/>
  <c r="K21" i="12"/>
  <c r="AA21" i="12" s="1"/>
  <c r="J9" i="6" s="1"/>
  <c r="V21" i="12"/>
  <c r="A33" i="12"/>
  <c r="A23" i="12"/>
  <c r="A13" i="12"/>
  <c r="T60" i="12"/>
  <c r="I60" i="12"/>
  <c r="T50" i="12"/>
  <c r="I50" i="12"/>
  <c r="T40" i="12"/>
  <c r="I40" i="12"/>
  <c r="T30" i="12"/>
  <c r="I30" i="12"/>
  <c r="T20" i="12"/>
  <c r="I20" i="12"/>
  <c r="T10" i="12"/>
  <c r="I10" i="12"/>
  <c r="A3" i="12"/>
  <c r="K61" i="11"/>
  <c r="V61" i="11"/>
  <c r="AG61" i="11"/>
  <c r="K51" i="11"/>
  <c r="V51" i="11"/>
  <c r="AG51" i="11"/>
  <c r="K41" i="11"/>
  <c r="AK41" i="11" s="1"/>
  <c r="I11" i="6" s="1"/>
  <c r="V41" i="11"/>
  <c r="AG41" i="11"/>
  <c r="K31" i="11"/>
  <c r="V31" i="11"/>
  <c r="AG31" i="11"/>
  <c r="K21" i="11"/>
  <c r="V21" i="11"/>
  <c r="AG21" i="11"/>
  <c r="AK21" i="11"/>
  <c r="I9" i="6" s="1"/>
  <c r="K11" i="11"/>
  <c r="V11" i="11"/>
  <c r="AK11" i="11" s="1"/>
  <c r="I8" i="6" s="1"/>
  <c r="AG11" i="11"/>
  <c r="T60" i="11"/>
  <c r="I60" i="11"/>
  <c r="T50" i="11"/>
  <c r="I50" i="11"/>
  <c r="A33" i="11"/>
  <c r="T40" i="11"/>
  <c r="I40" i="11"/>
  <c r="A23" i="11"/>
  <c r="T30" i="11"/>
  <c r="I30" i="11"/>
  <c r="A13" i="11"/>
  <c r="T20" i="11"/>
  <c r="I20" i="11"/>
  <c r="T10" i="11"/>
  <c r="I10" i="11"/>
  <c r="A3" i="11"/>
  <c r="H8" i="6"/>
  <c r="S15" i="5"/>
  <c r="AD15" i="5" s="1"/>
  <c r="H9" i="6" s="1"/>
  <c r="S16" i="5"/>
  <c r="L22" i="5"/>
  <c r="U22" i="5" s="1"/>
  <c r="L23" i="5"/>
  <c r="U23" i="5"/>
  <c r="L24" i="5"/>
  <c r="U24" i="5" s="1"/>
  <c r="L25" i="5"/>
  <c r="U25" i="5"/>
  <c r="L26" i="5"/>
  <c r="U26" i="5" s="1"/>
  <c r="L37" i="5"/>
  <c r="U37" i="5"/>
  <c r="L13" i="5"/>
  <c r="U13" i="5" s="1"/>
  <c r="AB15" i="5"/>
  <c r="AB16" i="5"/>
  <c r="AD16" i="5"/>
  <c r="H10" i="6" s="1"/>
  <c r="B17" i="5"/>
  <c r="L17" i="5" s="1"/>
  <c r="U17" i="5" s="1"/>
  <c r="B16" i="5"/>
  <c r="L16" i="5" s="1"/>
  <c r="U16" i="5" s="1"/>
  <c r="B15" i="5"/>
  <c r="L15" i="5" s="1"/>
  <c r="U15" i="5" s="1"/>
  <c r="B14" i="5"/>
  <c r="L14" i="5" s="1"/>
  <c r="U14" i="5" s="1"/>
  <c r="G11" i="6"/>
  <c r="G10" i="6"/>
  <c r="G9" i="6"/>
  <c r="G8" i="6"/>
  <c r="A33" i="10"/>
  <c r="A23" i="10"/>
  <c r="A13" i="10"/>
  <c r="A3" i="10"/>
  <c r="H29" i="4"/>
  <c r="H30" i="4"/>
  <c r="C34" i="4"/>
  <c r="C35" i="4"/>
  <c r="C36" i="4"/>
  <c r="C33" i="4"/>
  <c r="C32" i="4"/>
  <c r="B19" i="4"/>
  <c r="C31" i="4" s="1"/>
  <c r="B18" i="4"/>
  <c r="C30" i="4" s="1"/>
  <c r="B17" i="4"/>
  <c r="C29" i="4" s="1"/>
  <c r="B16" i="4"/>
  <c r="C28" i="4" s="1"/>
  <c r="S32" i="3"/>
  <c r="AB32" i="3"/>
  <c r="AJ32" i="3"/>
  <c r="AJ46" i="3" s="1"/>
  <c r="AK46" i="3" s="1"/>
  <c r="S46" i="3"/>
  <c r="AB46" i="3"/>
  <c r="S59" i="3"/>
  <c r="AB59" i="3"/>
  <c r="S69" i="3"/>
  <c r="AB69" i="3"/>
  <c r="S84" i="3"/>
  <c r="AB84" i="3"/>
  <c r="AK84" i="3"/>
  <c r="K61" i="9"/>
  <c r="V61" i="9"/>
  <c r="AG61" i="9"/>
  <c r="K51" i="9"/>
  <c r="V51" i="9"/>
  <c r="AG51" i="9"/>
  <c r="K41" i="9"/>
  <c r="AK41" i="9" s="1"/>
  <c r="D11" i="6" s="1"/>
  <c r="V41" i="9"/>
  <c r="AG41" i="9"/>
  <c r="K31" i="9"/>
  <c r="V31" i="9"/>
  <c r="AG31" i="9"/>
  <c r="AK31" i="9"/>
  <c r="D10" i="6" s="1"/>
  <c r="K21" i="9"/>
  <c r="V21" i="9"/>
  <c r="AG21" i="9"/>
  <c r="AK21" i="9" s="1"/>
  <c r="D9" i="6" s="1"/>
  <c r="K11" i="9"/>
  <c r="AK11" i="9" s="1"/>
  <c r="D8" i="6" s="1"/>
  <c r="V11" i="9"/>
  <c r="AG11" i="9"/>
  <c r="AK19" i="3"/>
  <c r="S19" i="3"/>
  <c r="AB19" i="3"/>
  <c r="AE60" i="9"/>
  <c r="I60" i="9"/>
  <c r="AE50" i="9"/>
  <c r="I50" i="9"/>
  <c r="A33" i="9"/>
  <c r="A23" i="9"/>
  <c r="AE40" i="9"/>
  <c r="I40" i="9"/>
  <c r="AE30" i="9"/>
  <c r="I30" i="9"/>
  <c r="A13" i="9"/>
  <c r="AE20" i="9"/>
  <c r="I20" i="9"/>
  <c r="H31" i="4"/>
  <c r="H32" i="4" s="1"/>
  <c r="AE10" i="9"/>
  <c r="I10" i="9"/>
  <c r="A3" i="9"/>
  <c r="K61" i="8"/>
  <c r="V61" i="8"/>
  <c r="AG59" i="8"/>
  <c r="AD61" i="8" s="1"/>
  <c r="AF61" i="8" s="1"/>
  <c r="AR59" i="8"/>
  <c r="AO61" i="8" s="1"/>
  <c r="AQ61" i="8" s="1"/>
  <c r="AJ20" i="8"/>
  <c r="AJ30" i="8" s="1"/>
  <c r="AJ40" i="8" s="1"/>
  <c r="AJ50" i="8" s="1"/>
  <c r="AJ60" i="8" s="1"/>
  <c r="X60" i="8"/>
  <c r="AI60" i="8"/>
  <c r="AI59" i="8"/>
  <c r="K51" i="8"/>
  <c r="V51" i="8"/>
  <c r="AG49" i="8"/>
  <c r="AD51" i="8" s="1"/>
  <c r="AR49" i="8"/>
  <c r="AO51" i="8" s="1"/>
  <c r="AQ51" i="8" s="1"/>
  <c r="X50" i="8"/>
  <c r="AI50" i="8" s="1"/>
  <c r="AI49" i="8"/>
  <c r="K41" i="8"/>
  <c r="V41" i="8"/>
  <c r="AG39" i="8"/>
  <c r="AD41" i="8" s="1"/>
  <c r="AF41" i="8" s="1"/>
  <c r="AR39" i="8"/>
  <c r="AO41" i="8"/>
  <c r="AQ41" i="8" s="1"/>
  <c r="A33" i="8"/>
  <c r="X40" i="8"/>
  <c r="AI40" i="8" s="1"/>
  <c r="AI39" i="8"/>
  <c r="A11" i="6"/>
  <c r="A10" i="6"/>
  <c r="A9" i="6"/>
  <c r="A8" i="6"/>
  <c r="K31" i="8"/>
  <c r="AU31" i="8" s="1"/>
  <c r="C10" i="6" s="1"/>
  <c r="V31" i="8"/>
  <c r="AG29" i="8"/>
  <c r="AD31" i="8" s="1"/>
  <c r="AF31" i="8" s="1"/>
  <c r="AR29" i="8"/>
  <c r="AO31" i="8" s="1"/>
  <c r="AQ31" i="8" s="1"/>
  <c r="A23" i="8"/>
  <c r="X30" i="8"/>
  <c r="AI30" i="8"/>
  <c r="AI29" i="8"/>
  <c r="V21" i="8"/>
  <c r="K21" i="8"/>
  <c r="X20" i="8"/>
  <c r="AI20" i="8" s="1"/>
  <c r="AR19" i="8"/>
  <c r="AO21" i="8" s="1"/>
  <c r="AQ21" i="8" s="1"/>
  <c r="AI19" i="8"/>
  <c r="AG19" i="8"/>
  <c r="AD21" i="8" s="1"/>
  <c r="AF21" i="8" s="1"/>
  <c r="A13" i="8"/>
  <c r="AI9" i="8"/>
  <c r="X10" i="8"/>
  <c r="AI10" i="8" s="1"/>
  <c r="AR9" i="8"/>
  <c r="AO11" i="8"/>
  <c r="AQ11" i="8" s="1"/>
  <c r="AG9" i="8"/>
  <c r="AD11" i="8"/>
  <c r="AF11" i="8"/>
  <c r="K11" i="8"/>
  <c r="AU11" i="8" s="1"/>
  <c r="C8" i="6" s="1"/>
  <c r="V11" i="8"/>
  <c r="A3" i="8"/>
  <c r="X26" i="2"/>
  <c r="X23" i="2"/>
  <c r="X9" i="2"/>
  <c r="X15" i="2"/>
  <c r="I7" i="2"/>
  <c r="J49" i="1"/>
  <c r="O49" i="1" s="1"/>
  <c r="P49" i="1" s="1"/>
  <c r="J33" i="1"/>
  <c r="O33" i="1" s="1"/>
  <c r="J15" i="1"/>
  <c r="K15" i="1" s="1"/>
  <c r="AD67" i="2"/>
  <c r="K49" i="1"/>
  <c r="B46" i="3"/>
  <c r="B39" i="3"/>
  <c r="B38" i="3"/>
  <c r="B37" i="3"/>
  <c r="B30" i="3"/>
  <c r="B25" i="3"/>
  <c r="B24" i="3"/>
  <c r="B62" i="2"/>
  <c r="B61" i="2"/>
  <c r="B60" i="2"/>
  <c r="B59" i="2"/>
  <c r="B58" i="2"/>
  <c r="B56" i="2"/>
  <c r="B55" i="2"/>
  <c r="B54" i="2"/>
  <c r="B53" i="2"/>
  <c r="B47" i="2"/>
  <c r="B46" i="2"/>
  <c r="B45" i="2"/>
  <c r="B43" i="2"/>
  <c r="B42" i="2"/>
  <c r="B41" i="2"/>
  <c r="B40" i="2"/>
  <c r="B39" i="2"/>
  <c r="B38" i="2"/>
  <c r="B52" i="2" s="1"/>
  <c r="B26" i="2"/>
  <c r="B25" i="2"/>
  <c r="B24" i="2"/>
  <c r="B15" i="2"/>
  <c r="B11" i="2"/>
  <c r="C17" i="1"/>
  <c r="C35" i="1" s="1"/>
  <c r="C51" i="1" s="1"/>
  <c r="AD41" i="15" l="1"/>
  <c r="N11" i="6" s="1"/>
  <c r="AD41" i="14"/>
  <c r="M11" i="6" s="1"/>
  <c r="AB45" i="16"/>
  <c r="P11" i="6" s="1"/>
  <c r="AD21" i="14"/>
  <c r="M9" i="6" s="1"/>
  <c r="O9" i="6" s="1"/>
  <c r="AK31" i="11"/>
  <c r="I10" i="6" s="1"/>
  <c r="AK61" i="9"/>
  <c r="D13" i="6" s="1"/>
  <c r="AK51" i="9"/>
  <c r="D12" i="6" s="1"/>
  <c r="AD61" i="14"/>
  <c r="M13" i="6" s="1"/>
  <c r="AD51" i="14"/>
  <c r="M12" i="6" s="1"/>
  <c r="AD61" i="15"/>
  <c r="N13" i="6" s="1"/>
  <c r="AB67" i="16"/>
  <c r="P13" i="6" s="1"/>
  <c r="R13" i="6" s="1"/>
  <c r="AK32" i="3"/>
  <c r="AP32" i="3" s="1"/>
  <c r="E9" i="6" s="1"/>
  <c r="AP19" i="3"/>
  <c r="E8" i="6" s="1"/>
  <c r="AJ59" i="3"/>
  <c r="AP46" i="3"/>
  <c r="E10" i="6" s="1"/>
  <c r="AP84" i="3"/>
  <c r="E13" i="6" s="1"/>
  <c r="V90" i="2"/>
  <c r="X89" i="2" s="1"/>
  <c r="Z89" i="2" s="1"/>
  <c r="AE88" i="2" s="1"/>
  <c r="B14" i="6" s="1"/>
  <c r="AD40" i="2"/>
  <c r="AF39" i="2" s="1"/>
  <c r="AH39" i="2" s="1"/>
  <c r="AA25" i="2"/>
  <c r="AC24" i="2" s="1"/>
  <c r="AE24" i="2" s="1"/>
  <c r="Z69" i="2"/>
  <c r="AB68" i="2" s="1"/>
  <c r="AD68" i="2" s="1"/>
  <c r="AK67" i="2" s="1"/>
  <c r="B12" i="6" s="1"/>
  <c r="AA56" i="2"/>
  <c r="AC55" i="2" s="1"/>
  <c r="AE55" i="2" s="1"/>
  <c r="AA11" i="2"/>
  <c r="AC10" i="2" s="1"/>
  <c r="AE10" i="2" s="1"/>
  <c r="AA51" i="12"/>
  <c r="AA61" i="12"/>
  <c r="J13" i="6" s="1"/>
  <c r="AK61" i="11"/>
  <c r="I13" i="6" s="1"/>
  <c r="AK51" i="11"/>
  <c r="I12" i="6" s="1"/>
  <c r="P29" i="4"/>
  <c r="R28" i="4"/>
  <c r="F8" i="6" s="1"/>
  <c r="AF51" i="8"/>
  <c r="AU51" i="8" s="1"/>
  <c r="C12" i="6" s="1"/>
  <c r="AU61" i="8"/>
  <c r="C13" i="6" s="1"/>
  <c r="K68" i="1"/>
  <c r="P68" i="1"/>
  <c r="V68" i="1"/>
  <c r="W68" i="1" s="1"/>
  <c r="O15" i="1"/>
  <c r="V33" i="1"/>
  <c r="W33" i="1" s="1"/>
  <c r="P33" i="1"/>
  <c r="AU21" i="8"/>
  <c r="C9" i="6" s="1"/>
  <c r="AU41" i="8"/>
  <c r="C11" i="6" s="1"/>
  <c r="H33" i="4"/>
  <c r="AB34" i="13"/>
  <c r="AB45" i="13"/>
  <c r="AB56" i="16"/>
  <c r="P12" i="6" s="1"/>
  <c r="R12" i="6" s="1"/>
  <c r="AD31" i="14"/>
  <c r="M10" i="6" s="1"/>
  <c r="R18" i="5"/>
  <c r="S17" i="5"/>
  <c r="K33" i="1"/>
  <c r="V49" i="1"/>
  <c r="W49" i="1" s="1"/>
  <c r="AB49" i="1" s="1"/>
  <c r="AF38" i="2" s="1"/>
  <c r="AH38" i="2" s="1"/>
  <c r="R8" i="6"/>
  <c r="AD51" i="15"/>
  <c r="N12" i="6" s="1"/>
  <c r="O12" i="6" s="1"/>
  <c r="AD31" i="15"/>
  <c r="N10" i="6" s="1"/>
  <c r="AD11" i="15"/>
  <c r="N8" i="6" s="1"/>
  <c r="AA18" i="5"/>
  <c r="AB17" i="5"/>
  <c r="J17" i="5"/>
  <c r="I18" i="5"/>
  <c r="R11" i="6" l="1"/>
  <c r="O11" i="6"/>
  <c r="O13" i="6"/>
  <c r="AJ69" i="3"/>
  <c r="AK69" i="3" s="1"/>
  <c r="AP69" i="3" s="1"/>
  <c r="E12" i="6" s="1"/>
  <c r="AK59" i="3"/>
  <c r="AP59" i="3" s="1"/>
  <c r="E11" i="6" s="1"/>
  <c r="AK38" i="2"/>
  <c r="B10" i="6" s="1"/>
  <c r="P30" i="4"/>
  <c r="R29" i="4"/>
  <c r="F9" i="6" s="1"/>
  <c r="AB33" i="1"/>
  <c r="AC23" i="2" s="1"/>
  <c r="AE23" i="2" s="1"/>
  <c r="AK23" i="2" s="1"/>
  <c r="B9" i="6" s="1"/>
  <c r="AB68" i="1"/>
  <c r="AC54" i="2" s="1"/>
  <c r="AE54" i="2" s="1"/>
  <c r="AK54" i="2" s="1"/>
  <c r="B11" i="6" s="1"/>
  <c r="P15" i="1"/>
  <c r="V15" i="1"/>
  <c r="W15" i="1" s="1"/>
  <c r="R19" i="5"/>
  <c r="S18" i="5"/>
  <c r="J18" i="5"/>
  <c r="I19" i="5"/>
  <c r="O10" i="6"/>
  <c r="AD17" i="5"/>
  <c r="H11" i="6" s="1"/>
  <c r="AA19" i="5"/>
  <c r="AB18" i="5"/>
  <c r="O8" i="6"/>
  <c r="K9" i="6" l="1"/>
  <c r="S9" i="6" s="1"/>
  <c r="P31" i="4"/>
  <c r="R30" i="4"/>
  <c r="F10" i="6" s="1"/>
  <c r="K10" i="6" s="1"/>
  <c r="S10" i="6" s="1"/>
  <c r="AB15" i="1"/>
  <c r="AC9" i="2" s="1"/>
  <c r="AE9" i="2" s="1"/>
  <c r="AK9" i="2" s="1"/>
  <c r="B8" i="6" s="1"/>
  <c r="AB19" i="5"/>
  <c r="AA20" i="5"/>
  <c r="R20" i="5"/>
  <c r="S19" i="5"/>
  <c r="I20" i="5"/>
  <c r="J19" i="5"/>
  <c r="AD19" i="5" l="1"/>
  <c r="H13" i="6" s="1"/>
  <c r="K13" i="6" s="1"/>
  <c r="S13" i="6" s="1"/>
  <c r="P32" i="4"/>
  <c r="R31" i="4"/>
  <c r="F11" i="6" s="1"/>
  <c r="K11" i="6" s="1"/>
  <c r="S11" i="6" s="1"/>
  <c r="K8" i="6"/>
  <c r="AB20" i="5"/>
  <c r="AA21" i="5"/>
  <c r="I21" i="5"/>
  <c r="J20" i="5"/>
  <c r="R21" i="5"/>
  <c r="S20" i="5"/>
  <c r="AD20" i="5" l="1"/>
  <c r="H14" i="6" s="1"/>
  <c r="K14" i="6" s="1"/>
  <c r="S14" i="6" s="1"/>
  <c r="P33" i="4"/>
  <c r="R32" i="4"/>
  <c r="F12" i="6" s="1"/>
  <c r="K12" i="6" s="1"/>
  <c r="S12" i="6" s="1"/>
  <c r="S8" i="6"/>
  <c r="R22" i="5"/>
  <c r="S21" i="5"/>
  <c r="J21" i="5"/>
  <c r="I22" i="5"/>
  <c r="AA22" i="5"/>
  <c r="AB21" i="5"/>
  <c r="AD21" i="5" l="1"/>
  <c r="H15" i="6" s="1"/>
  <c r="K15" i="6" s="1"/>
  <c r="S15" i="6" s="1"/>
  <c r="P34" i="4"/>
  <c r="R33" i="4"/>
  <c r="J22" i="5"/>
  <c r="I23" i="5"/>
  <c r="AB22" i="5"/>
  <c r="AA23" i="5"/>
  <c r="R23" i="5"/>
  <c r="S22" i="5"/>
  <c r="R34" i="4" l="1"/>
  <c r="AA24" i="5"/>
  <c r="AB23" i="5"/>
  <c r="I24" i="5"/>
  <c r="J23" i="5"/>
  <c r="S23" i="5"/>
  <c r="R24" i="5"/>
  <c r="I25" i="5" l="1"/>
  <c r="J24" i="5"/>
  <c r="R25" i="5"/>
  <c r="S24" i="5"/>
  <c r="AB24" i="5"/>
  <c r="AA25" i="5"/>
  <c r="R36" i="4" l="1"/>
  <c r="R35" i="4"/>
  <c r="R26" i="5"/>
  <c r="S25" i="5"/>
  <c r="AA26" i="5"/>
  <c r="AB25" i="5"/>
  <c r="J25" i="5"/>
  <c r="I26" i="5"/>
  <c r="AA27" i="5" l="1"/>
  <c r="AA37" i="5"/>
  <c r="AB37" i="5" s="1"/>
  <c r="AB26" i="5"/>
  <c r="I27" i="5"/>
  <c r="I28" i="5" s="1"/>
  <c r="I29" i="5" s="1"/>
  <c r="I30" i="5" s="1"/>
  <c r="I31" i="5" s="1"/>
  <c r="I32" i="5" s="1"/>
  <c r="I33" i="5" s="1"/>
  <c r="I34" i="5" s="1"/>
  <c r="I35" i="5" s="1"/>
  <c r="I36" i="5" s="1"/>
  <c r="I37" i="5"/>
  <c r="J37" i="5" s="1"/>
  <c r="J26" i="5"/>
  <c r="AD25" i="5"/>
  <c r="R27" i="5"/>
  <c r="S26" i="5"/>
  <c r="R37" i="5"/>
  <c r="S37" i="5" s="1"/>
  <c r="S27" i="5" l="1"/>
  <c r="R28" i="5"/>
  <c r="AD37" i="5"/>
  <c r="AB27" i="5"/>
  <c r="AA28" i="5"/>
  <c r="R29" i="5" l="1"/>
  <c r="S28" i="5"/>
  <c r="AB28" i="5"/>
  <c r="AA29" i="5"/>
  <c r="AA30" i="5" l="1"/>
  <c r="AB29" i="5"/>
  <c r="R30" i="5"/>
  <c r="S29" i="5"/>
  <c r="R31" i="5" l="1"/>
  <c r="S30" i="5"/>
  <c r="AB30" i="5"/>
  <c r="AA31" i="5"/>
  <c r="AA32" i="5" l="1"/>
  <c r="AB31" i="5"/>
  <c r="S31" i="5"/>
  <c r="R32" i="5"/>
  <c r="R33" i="5" l="1"/>
  <c r="S32" i="5"/>
  <c r="AB32" i="5"/>
  <c r="AA33" i="5"/>
  <c r="AA34" i="5" l="1"/>
  <c r="AB33" i="5"/>
  <c r="R34" i="5"/>
  <c r="S33" i="5"/>
  <c r="R35" i="5" l="1"/>
  <c r="S34" i="5"/>
  <c r="AA35" i="5"/>
  <c r="AB34" i="5"/>
  <c r="AB35" i="5" l="1"/>
  <c r="AA36" i="5"/>
  <c r="AB36" i="5" s="1"/>
  <c r="R36" i="5"/>
  <c r="S36" i="5" s="1"/>
  <c r="S35" i="5"/>
</calcChain>
</file>

<file path=xl/comments1.xml><?xml version="1.0" encoding="utf-8"?>
<comments xmlns="http://schemas.openxmlformats.org/spreadsheetml/2006/main">
  <authors>
    <author/>
  </authors>
  <commentList>
    <comment ref="D30" authorId="0">
      <text>
        <r>
          <rPr>
            <sz val="10"/>
            <color rgb="FF000000"/>
            <rFont val="Arial"/>
          </rPr>
          <t>Comenge, Rafael:
Please indicate the number of substrategies within a particular subsector of the main strategy</t>
        </r>
      </text>
    </comment>
    <comment ref="D46" authorId="0">
      <text>
        <r>
          <rPr>
            <sz val="10"/>
            <color rgb="FF000000"/>
            <rFont val="Arial"/>
          </rPr>
          <t>Comenge, Rafael:
Please indicate the number of substrategies within a particular subsector of the main strategy</t>
        </r>
      </text>
    </comment>
    <comment ref="D65" authorId="0">
      <text>
        <r>
          <rPr>
            <sz val="10"/>
            <color rgb="FF000000"/>
            <rFont val="Arial"/>
          </rPr>
          <t>Comenge, Rafael:
Please indicate the number of substrategies within a particular subsector of the main strategy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C9" authorId="0">
      <text>
        <r>
          <rPr>
            <sz val="10"/>
            <color rgb="FF000000"/>
            <rFont val="Arial"/>
          </rPr>
          <t xml:space="preserve">Comenge, Rafael:
Please name the corresponding strategy and indicate it here
</t>
        </r>
      </text>
    </comment>
    <comment ref="M14" authorId="0">
      <text>
        <r>
          <rPr>
            <sz val="10"/>
            <color rgb="FF000000"/>
            <rFont val="Arial"/>
          </rPr>
          <t>Comenge, Rafael:
Please indicate global objective of each subsector</t>
        </r>
      </text>
    </comment>
    <comment ref="C22" authorId="0">
      <text>
        <r>
          <rPr>
            <sz val="10"/>
            <color rgb="FF000000"/>
            <rFont val="Arial"/>
          </rPr>
          <t xml:space="preserve">Comenge, Rafael:
Please name the corresponding strategy and indicate it here
</t>
        </r>
      </text>
    </comment>
    <comment ref="C37" authorId="0">
      <text>
        <r>
          <rPr>
            <sz val="10"/>
            <color rgb="FF000000"/>
            <rFont val="Arial"/>
          </rPr>
          <t xml:space="preserve">Comenge, Rafael:
Please name the corresponding strategy and indicate it here
</t>
        </r>
      </text>
    </comment>
    <comment ref="C51" authorId="0">
      <text>
        <r>
          <rPr>
            <sz val="10"/>
            <color rgb="FF000000"/>
            <rFont val="Arial"/>
          </rPr>
          <t xml:space="preserve">Comenge, Rafael:
Please name the corresponding strategy and indicate it here
</t>
        </r>
      </text>
    </comment>
  </commentList>
</comments>
</file>

<file path=xl/sharedStrings.xml><?xml version="1.0" encoding="utf-8"?>
<sst xmlns="http://schemas.openxmlformats.org/spreadsheetml/2006/main" count="5328" uniqueCount="716">
  <si>
    <t>Number of substrategies</t>
  </si>
  <si>
    <t>Subsectors/Priorities</t>
  </si>
  <si>
    <t>Justice Sector</t>
  </si>
  <si>
    <t>Judiciary</t>
  </si>
  <si>
    <t>Total</t>
  </si>
  <si>
    <t>Table 1 Number of substrategies per main sector</t>
  </si>
  <si>
    <t>Migration</t>
  </si>
  <si>
    <t>Asylum</t>
  </si>
  <si>
    <t>Visa policy</t>
  </si>
  <si>
    <t>Police cooperation&amp;fight against organised crime</t>
  </si>
  <si>
    <t>Fight against terrorism</t>
  </si>
  <si>
    <t>Cooperation in the field of drugs</t>
  </si>
  <si>
    <t>Customs cooperation</t>
  </si>
  <si>
    <t>S</t>
  </si>
  <si>
    <t>Coherence:</t>
  </si>
  <si>
    <t>Please note that for each subsector's global objective,</t>
  </si>
  <si>
    <t>Specific objectives of Justice Sector strategy</t>
  </si>
  <si>
    <t>Subsector/priorities</t>
  </si>
  <si>
    <t>X</t>
  </si>
  <si>
    <t>Complementarity</t>
  </si>
  <si>
    <t>Please note that for complementarity here it is a mater of covering</t>
  </si>
  <si>
    <t>at least one time the columns of the specific objectives</t>
  </si>
  <si>
    <t>All specific objectives covered so 100% mark</t>
  </si>
  <si>
    <t>Score</t>
  </si>
  <si>
    <t>Degree of coherence of objectives</t>
  </si>
  <si>
    <t>Sector Justice</t>
  </si>
  <si>
    <t>Specific Objectives</t>
  </si>
  <si>
    <t>Table 4 Degree of coherence of Objectives</t>
  </si>
  <si>
    <t>Table 5 Degree of consistency of sector/subsectors strategies with EU enlargement documents</t>
  </si>
  <si>
    <t>Number of action plans</t>
  </si>
  <si>
    <t>Sectors</t>
  </si>
  <si>
    <t>Action Plans</t>
  </si>
  <si>
    <t>Energy</t>
  </si>
  <si>
    <t>Table 6 Number of action plans per strategies</t>
  </si>
  <si>
    <t>Subsectors/priorities</t>
  </si>
  <si>
    <t xml:space="preserve">Specific Objectives </t>
  </si>
  <si>
    <t>Period</t>
  </si>
  <si>
    <t>Adopted</t>
  </si>
  <si>
    <t xml:space="preserve">Score </t>
  </si>
  <si>
    <t>CRITERIA</t>
  </si>
  <si>
    <t>CRITERIA 2:  Institutional setting, leadership and capacity</t>
  </si>
  <si>
    <t>CRITERIA 3: Sector and donor coordiation</t>
  </si>
  <si>
    <t>OVERALL ASSESSMENT</t>
  </si>
  <si>
    <t>Subcriteria</t>
  </si>
  <si>
    <t>Sectors /subsector</t>
  </si>
  <si>
    <t>Overall relevance</t>
  </si>
  <si>
    <t>Clear indication of objectives</t>
  </si>
  <si>
    <t>Consistency with EU accesion strategies</t>
  </si>
  <si>
    <t>Consistency with relevant regional strategies</t>
  </si>
  <si>
    <t>Timeframe</t>
  </si>
  <si>
    <t>Monitoring framework / indicators</t>
  </si>
  <si>
    <t xml:space="preserve">Lead Institution </t>
  </si>
  <si>
    <t>Capacity assessment</t>
  </si>
  <si>
    <t>Actual implementation</t>
  </si>
  <si>
    <t>Coordination mecanisms</t>
  </si>
  <si>
    <t>Donor coordination</t>
  </si>
  <si>
    <t>Suitability of sector approach / maturity</t>
  </si>
  <si>
    <t>0=no; 1=limited; 2=average; 3=good; 4=very good</t>
  </si>
  <si>
    <t>Scores to be assigned from 0 to 4</t>
  </si>
  <si>
    <t>Very good</t>
  </si>
  <si>
    <t>The quality will be value by:</t>
  </si>
  <si>
    <t>Good</t>
  </si>
  <si>
    <t>* swot, rationale analysis</t>
  </si>
  <si>
    <t>Average</t>
  </si>
  <si>
    <t>* well define strategic LT view</t>
  </si>
  <si>
    <t>Limited</t>
  </si>
  <si>
    <t>* objectives global and spec</t>
  </si>
  <si>
    <t xml:space="preserve">Quality of the main sector strategy </t>
  </si>
  <si>
    <t>CRITERIA 1.1.2</t>
  </si>
  <si>
    <t>Weight</t>
  </si>
  <si>
    <t>TOTAL CRITERIA 1.1</t>
  </si>
  <si>
    <t>CRITERIA 1.1.1.1</t>
  </si>
  <si>
    <t>CRITERIA 1.1.1.2</t>
  </si>
  <si>
    <t>CRITERIA 1.1.1.3</t>
  </si>
  <si>
    <t>Main strategy per sector indentified</t>
  </si>
  <si>
    <t>Main strategy linck to sector exists covering the period 2014-2020</t>
  </si>
  <si>
    <t>Main strategy linck to sector exists but expired (finishing at 2013 or before)</t>
  </si>
  <si>
    <t>Most important subsector strategy exists covering the period 2014-2020</t>
  </si>
  <si>
    <t>No strategy at all</t>
  </si>
  <si>
    <t>Most important subsector strategy exists but expired (finishing 2013 or before)</t>
  </si>
  <si>
    <t>Score 1.1.1</t>
  </si>
  <si>
    <t xml:space="preserve">Total </t>
  </si>
  <si>
    <t>Score1.1.1.1</t>
  </si>
  <si>
    <t>Score1.1.1.2</t>
  </si>
  <si>
    <t>Score1.1.1.3</t>
  </si>
  <si>
    <t>Score 1.1.2.2</t>
  </si>
  <si>
    <t>Score 1.1.2.1</t>
  </si>
  <si>
    <t>Mark</t>
  </si>
  <si>
    <t>COHERENCE AND COMPLEMENTARITY</t>
  </si>
  <si>
    <t>Here One subsector/priority not covering at least one specific objective</t>
  </si>
  <si>
    <t>COHERENCE</t>
  </si>
  <si>
    <t xml:space="preserve">a cross and then divide by the total number of subsectors/priorities </t>
  </si>
  <si>
    <t>Example just hereby</t>
  </si>
  <si>
    <t>1 line divided by 3</t>
  </si>
  <si>
    <t xml:space="preserve">To calculate the percentage of incoherence just see the number of lines who does not have </t>
  </si>
  <si>
    <t>80%-100%</t>
  </si>
  <si>
    <t>60%-80%</t>
  </si>
  <si>
    <t>40%-60%</t>
  </si>
  <si>
    <t>20%-40%</t>
  </si>
  <si>
    <t>0%-20%</t>
  </si>
  <si>
    <t>COMPLEMENTARITY</t>
  </si>
  <si>
    <t>All subsector/priorities have to be lincked at least with one specific objective (One column)</t>
  </si>
  <si>
    <t xml:space="preserve">All subsector/priorities have to covered all </t>
  </si>
  <si>
    <t>Total score 1.1.2</t>
  </si>
  <si>
    <t>Score 1.1.2</t>
  </si>
  <si>
    <t>Total Criteria 1.1</t>
  </si>
  <si>
    <t>% coherence</t>
  </si>
  <si>
    <t>sectors. Just see if there is one or several</t>
  </si>
  <si>
    <t>columns which are not covered</t>
  </si>
  <si>
    <t>% complemetarity</t>
  </si>
  <si>
    <t>Needs assessment report carried out</t>
  </si>
  <si>
    <t xml:space="preserve">Criteria 1.2 </t>
  </si>
  <si>
    <t>Yes</t>
  </si>
  <si>
    <t>Criteria</t>
  </si>
  <si>
    <t>No</t>
  </si>
  <si>
    <t>Quality of need assessment sufficiently carried out</t>
  </si>
  <si>
    <t>and reffered in a specific strategy</t>
  </si>
  <si>
    <t>1.2.1.2</t>
  </si>
  <si>
    <t>1.2.1.1</t>
  </si>
  <si>
    <t>Score 1.2.1.1</t>
  </si>
  <si>
    <t>High</t>
  </si>
  <si>
    <t>Medium</t>
  </si>
  <si>
    <t>good swot, analysis of needs well identifying the problems, clear rationale</t>
  </si>
  <si>
    <t>swot ok, rationale ok, some identification of needs but not good linck with strategy</t>
  </si>
  <si>
    <t>Low</t>
  </si>
  <si>
    <t>bad swot, no analysis of needs, limited rationale analysis</t>
  </si>
  <si>
    <t>Criteria 1.2.1.1</t>
  </si>
  <si>
    <t>Criteria 1.2.1.2</t>
  </si>
  <si>
    <t>Very good quality of analysis, rationale, swot, linck between analysis objectives</t>
  </si>
  <si>
    <t>Score 1.2.1.2</t>
  </si>
  <si>
    <t>Number of consultation process launched</t>
  </si>
  <si>
    <t>1.2.2.1</t>
  </si>
  <si>
    <t>&gt; 4</t>
  </si>
  <si>
    <t>Al least 4 main consultation process involving stakeholders</t>
  </si>
  <si>
    <t>Al least 3 main consultation process involving stakeholders</t>
  </si>
  <si>
    <t>Al least 2 main consultation process involving stakeholders</t>
  </si>
  <si>
    <t>Al least 1 main consultation process involving stakeholders</t>
  </si>
  <si>
    <t>No consultation process carried out</t>
  </si>
  <si>
    <t>Criteria 1.2.2.1</t>
  </si>
  <si>
    <t>Answers</t>
  </si>
  <si>
    <t>Questionnaires</t>
  </si>
  <si>
    <t>&gt; 500</t>
  </si>
  <si>
    <t>100.-500</t>
  </si>
  <si>
    <t>50.-100</t>
  </si>
  <si>
    <t>10. -50</t>
  </si>
  <si>
    <t>0-10</t>
  </si>
  <si>
    <t>NB: For this criteria either you find the information at the beginning of the main strategy. If not take average answer from the questionnaires. Fill in answers in table above</t>
  </si>
  <si>
    <t>Total Score 1.2</t>
  </si>
  <si>
    <t>Criteria 1.2.2.2</t>
  </si>
  <si>
    <t xml:space="preserve">Number of stakeholders present at the </t>
  </si>
  <si>
    <t>consultation process</t>
  </si>
  <si>
    <t>Becarefull please check the the number of answers</t>
  </si>
  <si>
    <t>1.2.2.2</t>
  </si>
  <si>
    <t>are the same for Criteria 1.2.2.1 and 1.2.2.2</t>
  </si>
  <si>
    <t>Criteria 1.3</t>
  </si>
  <si>
    <t>POLITICAL COMMITMENT/ ENDORSEMENT</t>
  </si>
  <si>
    <t>OWNERSHIP / INVOLVEMENT</t>
  </si>
  <si>
    <t>1.3.1.1</t>
  </si>
  <si>
    <t>1.3.1.2</t>
  </si>
  <si>
    <t xml:space="preserve">Criteria 1.3.1.2  </t>
  </si>
  <si>
    <t>Reforms launched within the sector</t>
  </si>
  <si>
    <t>Score 1.3.1.2</t>
  </si>
  <si>
    <t xml:space="preserve">Criteria 1.3.1.1 </t>
  </si>
  <si>
    <t xml:space="preserve"> Sector included within priorities NDP</t>
  </si>
  <si>
    <t>Very high/ top priority</t>
  </si>
  <si>
    <t>High priority</t>
  </si>
  <si>
    <t>Secondary level priority</t>
  </si>
  <si>
    <t>Not a priority /Not mentioned</t>
  </si>
  <si>
    <t xml:space="preserve">Briefly mentioned </t>
  </si>
  <si>
    <t>Very high number of reforms launched within the sector</t>
  </si>
  <si>
    <t>No reforms at all launched within the sector</t>
  </si>
  <si>
    <t>Some relevant reforms launched within the sector</t>
  </si>
  <si>
    <t>Ocasional reforms launched within the sector</t>
  </si>
  <si>
    <t>Limited number of reforms launched within the sector</t>
  </si>
  <si>
    <t>1.3.2</t>
  </si>
  <si>
    <t xml:space="preserve">Criteria 1.3.2  </t>
  </si>
  <si>
    <t>Strategy approved at Parlament, Government</t>
  </si>
  <si>
    <t>Ministry level</t>
  </si>
  <si>
    <t>Very high</t>
  </si>
  <si>
    <t>Averarage</t>
  </si>
  <si>
    <t>Approved at Department level</t>
  </si>
  <si>
    <t>Approved at Ministry level</t>
  </si>
  <si>
    <t>Total Score 1.3</t>
  </si>
  <si>
    <t>CRITERIA 1.4</t>
  </si>
  <si>
    <t>CLEAR INDICATION OF OBJECTIVES</t>
  </si>
  <si>
    <t>Criteria 1.4.1.2</t>
  </si>
  <si>
    <t>Overall coherence Global objective</t>
  </si>
  <si>
    <t>Very coherent</t>
  </si>
  <si>
    <t>Very Highly coherent with specific objective of NDP</t>
  </si>
  <si>
    <t>Not at all lincked with specific objective / main priority of NDP</t>
  </si>
  <si>
    <t>Connection not existant</t>
  </si>
  <si>
    <t>Lincked with some differences</t>
  </si>
  <si>
    <t>High coherent with specific objective / main priority NDP</t>
  </si>
  <si>
    <t>1.4.1.2</t>
  </si>
  <si>
    <t>CRITERIA 1.4.1.1</t>
  </si>
  <si>
    <t>1.4.1.1</t>
  </si>
  <si>
    <t>Coherent</t>
  </si>
  <si>
    <t>Normal</t>
  </si>
  <si>
    <t>All specific objectives are coherent with global objective</t>
  </si>
  <si>
    <t>None of the objectives are coherent with global objective</t>
  </si>
  <si>
    <t>Calculate %=Nb of specifc objecitve covered/Total spec obj</t>
  </si>
  <si>
    <t>CRITERIA 1.4.2</t>
  </si>
  <si>
    <t>1.4.2</t>
  </si>
  <si>
    <t>Quality of formulation of objectives, logic behind</t>
  </si>
  <si>
    <t>Bad</t>
  </si>
  <si>
    <t>Very bad</t>
  </si>
  <si>
    <t>Very Good formulation, logic bejhind connection with problem tree and swot</t>
  </si>
  <si>
    <t>Analysis of problems, objective sufficiently clear, connection with strategy even if not justified</t>
  </si>
  <si>
    <t>Not real connection between problems identified and objective, not reflecting well the strategy</t>
  </si>
  <si>
    <t>Objective not clear, not in line with the strategy, no identification of problems</t>
  </si>
  <si>
    <t>Objective is extremely bad formulated</t>
  </si>
  <si>
    <t>Total score 1.4</t>
  </si>
  <si>
    <t>Coherence specific objectives / global objective</t>
  </si>
  <si>
    <t>Main sectors</t>
  </si>
  <si>
    <t>Political Criteria</t>
  </si>
  <si>
    <t>JHA</t>
  </si>
  <si>
    <t>PAR</t>
  </si>
  <si>
    <t>PSD</t>
  </si>
  <si>
    <t>Agri</t>
  </si>
  <si>
    <t>Trans</t>
  </si>
  <si>
    <t>Env</t>
  </si>
  <si>
    <t>HRD</t>
  </si>
  <si>
    <t xml:space="preserve">Please include sectors reflected in the </t>
  </si>
  <si>
    <t>Country Strategy Paper</t>
  </si>
  <si>
    <t>Chap 23</t>
  </si>
  <si>
    <t>Chap 24</t>
  </si>
  <si>
    <t xml:space="preserve">Analyse the NPI or similar document </t>
  </si>
  <si>
    <t>NB Check if the sectors are considered with NPI indicate chapters</t>
  </si>
  <si>
    <t>or any other EU accession strategy</t>
  </si>
  <si>
    <t xml:space="preserve">Please indicate whether the global objective of a strategy or a substrategy is lincked / consistent with one or more of the priorities </t>
  </si>
  <si>
    <t>of the main EU accession strategy  documents</t>
  </si>
  <si>
    <t>CRITERIA 1.5 CONSISTENCY WITH THE EU ACCESSION STRATEGY</t>
  </si>
  <si>
    <t>Human Rights</t>
  </si>
  <si>
    <t>PFG</t>
  </si>
  <si>
    <t>IPA II Policy Areas and Indicative Policy Area /Sector Combinations</t>
  </si>
  <si>
    <t>Sectors of focus</t>
  </si>
  <si>
    <t>Criteria 1.5.1 and 1.5.2</t>
  </si>
  <si>
    <t>Comp</t>
  </si>
  <si>
    <t>Educ</t>
  </si>
  <si>
    <t>Employ</t>
  </si>
  <si>
    <t>Social Pol</t>
  </si>
  <si>
    <t>Agriculture</t>
  </si>
  <si>
    <t>Rural Dev</t>
  </si>
  <si>
    <t>IV. Agriculture</t>
  </si>
  <si>
    <t xml:space="preserve"> III. HRD</t>
  </si>
  <si>
    <t>II. Regional Development</t>
  </si>
  <si>
    <t>I. TPCB</t>
  </si>
  <si>
    <t>Scores</t>
  </si>
  <si>
    <t>Score NPI</t>
  </si>
  <si>
    <t>Score CSP</t>
  </si>
  <si>
    <t>Score IPAII</t>
  </si>
  <si>
    <t xml:space="preserve">Weight </t>
  </si>
  <si>
    <t>Global objective of the strategy consistent or main sector reflected within each EU Strategic dcument</t>
  </si>
  <si>
    <t>Global objective of the strategy very consistent or main sector very much reflected within each EU Strategic dcument</t>
  </si>
  <si>
    <t>Global objective of the strategy not at all consistent or main sector not at all reflected within each EU Strategic dcument</t>
  </si>
  <si>
    <t>Global objective of the strategy very inconsistent or main sector almost not reflected within each EU Strategic dcument</t>
  </si>
  <si>
    <t>Criteria 1.6</t>
  </si>
  <si>
    <t>CONSISTENCY WITH NATIONAL REGIONAL STRATEGIES</t>
  </si>
  <si>
    <t>Each strategic component address the Regional development component</t>
  </si>
  <si>
    <t>Most of the strategic components address the Reg dev component</t>
  </si>
  <si>
    <t>Regional development component is partially addressed</t>
  </si>
  <si>
    <t>Regional development component is not addressed well</t>
  </si>
  <si>
    <t>Regional development component is not at all addressed</t>
  </si>
  <si>
    <t>1.6</t>
  </si>
  <si>
    <t>in strategies and regional development policy objectives</t>
  </si>
  <si>
    <t xml:space="preserve">Degree of consistency between the general objectives stated </t>
  </si>
  <si>
    <t>Score 1.6</t>
  </si>
  <si>
    <t>Budget appro-priation</t>
  </si>
  <si>
    <t>Ownership/Stakeholder involvemnt</t>
  </si>
  <si>
    <t>Political commitmnt /Endorsemnt</t>
  </si>
  <si>
    <t>Criteria 1.7 TIMEFRAME</t>
  </si>
  <si>
    <t xml:space="preserve">Action plan lincked with the main strategy </t>
  </si>
  <si>
    <t>No action plan of main strategy</t>
  </si>
  <si>
    <t>Action plan very highly lincked with the main strategy</t>
  </si>
  <si>
    <t xml:space="preserve">Action plan not lincked at all with the main strategy </t>
  </si>
  <si>
    <t xml:space="preserve">Action plan not well connected with the main strategy </t>
  </si>
  <si>
    <t>Most of the substrategies have an action plan</t>
  </si>
  <si>
    <t>Most of the substrategies does not have an action plan</t>
  </si>
  <si>
    <t>Calculate %= Number of substrategies having action plan/ Total substrategies</t>
  </si>
  <si>
    <t>1.7.2</t>
  </si>
  <si>
    <t>Criteria 1.7.1.2 Number of substrategies having an action plan</t>
  </si>
  <si>
    <t>1.7.1.1</t>
  </si>
  <si>
    <t>1.7.1.2</t>
  </si>
  <si>
    <t>Criteria 1.7.2 Quality of the planning and sequencing</t>
  </si>
  <si>
    <t>Very Good prioritization, critical path, good logic among the actions</t>
  </si>
  <si>
    <t>Not all the actions are planned, not realistic</t>
  </si>
  <si>
    <t>No planning</t>
  </si>
  <si>
    <t>Good sequencing, deadlines, logical duration of activities</t>
  </si>
  <si>
    <t xml:space="preserve">No clear coherence between the actions, questionable duration </t>
  </si>
  <si>
    <t>1.7</t>
  </si>
  <si>
    <t>Criteria 1.8</t>
  </si>
  <si>
    <t>MONITORING INDICATORS</t>
  </si>
  <si>
    <t>Very good definition of outputs in the action plan</t>
  </si>
  <si>
    <t>Not all the outputs are clearly defined in the action plan</t>
  </si>
  <si>
    <t>Most of the outputs are missing in the action plan</t>
  </si>
  <si>
    <t>no clear outputs formulated in the action plan</t>
  </si>
  <si>
    <t>Quantitave and Relevant</t>
  </si>
  <si>
    <t>Easily measurable</t>
  </si>
  <si>
    <t>Difficult to measure</t>
  </si>
  <si>
    <t>Very dificult to measure</t>
  </si>
  <si>
    <t>Not measurable</t>
  </si>
  <si>
    <t>Criteria 1.8.2</t>
  </si>
  <si>
    <t>Existence and Quality of SMART indicators</t>
  </si>
  <si>
    <t>1.8.2</t>
  </si>
  <si>
    <t>Monitoring mechanisms in place</t>
  </si>
  <si>
    <t>Criteria 1.8.1.1</t>
  </si>
  <si>
    <t>1.8.1.1</t>
  </si>
  <si>
    <t>1.8.1.2</t>
  </si>
  <si>
    <t xml:space="preserve">Criteria 1.8.1.2  </t>
  </si>
  <si>
    <t>No monitoring mechanisms in place</t>
  </si>
  <si>
    <t xml:space="preserve">Existance of monitoring mechanisms,  adequate reporting, </t>
  </si>
  <si>
    <t>Existance of monitoring mechanisms, regular quality reporting, clear monitoring procedures/manuals</t>
  </si>
  <si>
    <t>Bad monitoring mechanisms, very low quality of reporting, no manuals for monitoring</t>
  </si>
  <si>
    <t>Limited monitoring mechanims, lack of good monitoring coordination with institutions, no manuals</t>
  </si>
  <si>
    <t>Total Score 1.8</t>
  </si>
  <si>
    <t>Criteria 1.9</t>
  </si>
  <si>
    <t>BUDGET APPROPRIATION</t>
  </si>
  <si>
    <t>Total Score 1.9</t>
  </si>
  <si>
    <t>Criteria 1.9.1</t>
  </si>
  <si>
    <t>Criteria 1.9.2</t>
  </si>
  <si>
    <t>1.9.2</t>
  </si>
  <si>
    <t>1.9.1</t>
  </si>
  <si>
    <t>Policy/strategy are properly costed within</t>
  </si>
  <si>
    <t>the amount of resources available</t>
  </si>
  <si>
    <t>Very proper</t>
  </si>
  <si>
    <t>Properly</t>
  </si>
  <si>
    <t xml:space="preserve">Badly </t>
  </si>
  <si>
    <t>Not at all</t>
  </si>
  <si>
    <t xml:space="preserve">Budget allocation within the state national public </t>
  </si>
  <si>
    <t>expenditures</t>
  </si>
  <si>
    <t>Detailed financial figures and appropriate definition of costs of the actions</t>
  </si>
  <si>
    <t>Majority of the actions are correctly costed</t>
  </si>
  <si>
    <t>Some of the actions are not costed and some inconsistencies in the costs calculations</t>
  </si>
  <si>
    <t>Many of the actions are not costed or/ and wrongly costed</t>
  </si>
  <si>
    <t>Not financial figures defined and no costs of the actions</t>
  </si>
  <si>
    <t>No budget plan for the Programmed actions</t>
  </si>
  <si>
    <t>Gaps for financing the annual actions</t>
  </si>
  <si>
    <t>Limited gaps for financing the annual actions, budget respected over the last 3 years</t>
  </si>
  <si>
    <t xml:space="preserve">No annual gaps for financing the actions, increase in budget over last 3 years, </t>
  </si>
  <si>
    <t>Limited budget planned, with high gaps for financing the actions</t>
  </si>
  <si>
    <t>Gaps for financing the annual actions, budget commitment covering basic actions</t>
  </si>
  <si>
    <t xml:space="preserve">Lead institution clearly formally appointed, </t>
  </si>
  <si>
    <t>clear leadership, overall coordination</t>
  </si>
  <si>
    <t>2.1.1</t>
  </si>
  <si>
    <t>Criteria 2.1.1</t>
  </si>
  <si>
    <t xml:space="preserve">Formally appointed </t>
  </si>
  <si>
    <t>In the process of being apppointed</t>
  </si>
  <si>
    <t>One institution taking the lead role</t>
  </si>
  <si>
    <t>In the process of being identified</t>
  </si>
  <si>
    <t>No lead institution</t>
  </si>
  <si>
    <t>One institution taking the lead role informally</t>
  </si>
  <si>
    <t xml:space="preserve">Existance of planning department </t>
  </si>
  <si>
    <t>Score 2.1.2</t>
  </si>
  <si>
    <t>Formally established</t>
  </si>
  <si>
    <t>In the process of being established</t>
  </si>
  <si>
    <t>No planning department</t>
  </si>
  <si>
    <t>Staff involved in planning but no clear department</t>
  </si>
  <si>
    <t>No clear difference between monitoring and planning roles</t>
  </si>
  <si>
    <t>Total Score 2.1</t>
  </si>
  <si>
    <t>Criteria 2.1.2</t>
  </si>
  <si>
    <t>2.1.2</t>
  </si>
  <si>
    <t>Criteria 2.1</t>
  </si>
  <si>
    <t>LEAD INSTITUTION</t>
  </si>
  <si>
    <t>Criteria 2.2</t>
  </si>
  <si>
    <t xml:space="preserve">CAPACITY ASSESMENT </t>
  </si>
  <si>
    <t>Criteria 2.2.1</t>
  </si>
  <si>
    <t>Criteria 2.2.2</t>
  </si>
  <si>
    <t>2.2.1</t>
  </si>
  <si>
    <t>2.2.2</t>
  </si>
  <si>
    <t>Superior</t>
  </si>
  <si>
    <t>Very low</t>
  </si>
  <si>
    <t>Produced internally in a timely and quality manner sector approach programming, low turnover, low dependance on consultants</t>
  </si>
  <si>
    <t>Very good internal capacity in strategic planning, not very high turnover, not really dependant on consultants</t>
  </si>
  <si>
    <t>Average capacity, not anticipating for strategic planning</t>
  </si>
  <si>
    <t>Highly dependent on consultants, very big delays in strat plan, significant turnover</t>
  </si>
  <si>
    <t>Not at all forecast in time, totally externalised to consultant, high turnover</t>
  </si>
  <si>
    <t>Take the average results from the questionnaires, national appointments and from the interviews</t>
  </si>
  <si>
    <t>Number of educated and trained staff in sector approach</t>
  </si>
  <si>
    <t>allocated to strategic planning</t>
  </si>
  <si>
    <t>Capacity assessment score</t>
  </si>
  <si>
    <t>Very adecuate</t>
  </si>
  <si>
    <t>Adecuate</t>
  </si>
  <si>
    <t>Not adecuate</t>
  </si>
  <si>
    <t>Inexistent</t>
  </si>
  <si>
    <t>Positions clearly defined for strategic planning and covering needs</t>
  </si>
  <si>
    <t>Some of the positions covered  by skilled staff</t>
  </si>
  <si>
    <t>Some of the positions covered  by unskilled staff</t>
  </si>
  <si>
    <t>Many of the positions not covered and lack of skills</t>
  </si>
  <si>
    <t>No staff allocated to strategic planning</t>
  </si>
  <si>
    <t>Non existant</t>
  </si>
  <si>
    <t>Quality of reporting mechanisms</t>
  </si>
  <si>
    <t>Criteria 2.3</t>
  </si>
  <si>
    <t>Criteria 2.3.1</t>
  </si>
  <si>
    <t>Criteria 2.3.2</t>
  </si>
  <si>
    <t>There is sufficient implementation mechanisms within</t>
  </si>
  <si>
    <t xml:space="preserve"> institu. Framework</t>
  </si>
  <si>
    <t>Existence of certified implementation mechanisms DIS certification, manual of procedures drafted, gap trainings filled in</t>
  </si>
  <si>
    <t>Process of filling gaps in the implementation, some procedures established, some trainings conducted</t>
  </si>
  <si>
    <t>Gap assessment conducted, no manual no trainings but some previous knowledge on project implementation</t>
  </si>
  <si>
    <t>Very limited knowledge on implementation procedures, no manuals, some gaps on trainings</t>
  </si>
  <si>
    <t>No certified process at all, no manual of procedures, big gaps on implementation, no knowledge at all on implementation</t>
  </si>
  <si>
    <t>2.3.1</t>
  </si>
  <si>
    <t>2.3.2</t>
  </si>
  <si>
    <t>Total Score 2.3</t>
  </si>
  <si>
    <t>Total Score 2.2</t>
  </si>
  <si>
    <t xml:space="preserve">ACTUAL IMPLEMENTATION </t>
  </si>
  <si>
    <t>Criteria 3.1</t>
  </si>
  <si>
    <t>COORDINATION MECHANISMS</t>
  </si>
  <si>
    <t>Criteria 3.1.1</t>
  </si>
  <si>
    <t>Criteria 3.1.2</t>
  </si>
  <si>
    <t>3.1.2</t>
  </si>
  <si>
    <t>3.1.1</t>
  </si>
  <si>
    <t>Existence of sector working groups</t>
  </si>
  <si>
    <t>functionning and operational</t>
  </si>
  <si>
    <t>No sector working groups</t>
  </si>
  <si>
    <t>Sector working groups meeting regularly</t>
  </si>
  <si>
    <t>Formally appointed, involved in the programming process</t>
  </si>
  <si>
    <t>In the process of being apppointed, involved in Programming</t>
  </si>
  <si>
    <t xml:space="preserve">Attendance at sector work </t>
  </si>
  <si>
    <t xml:space="preserve">meetings </t>
  </si>
  <si>
    <t xml:space="preserve">Low </t>
  </si>
  <si>
    <t>Senior staff</t>
  </si>
  <si>
    <t>Regular attendance</t>
  </si>
  <si>
    <t>Junior staff attending</t>
  </si>
  <si>
    <t>Low attendance</t>
  </si>
  <si>
    <t>Not attending</t>
  </si>
  <si>
    <t>Total Score 3.1</t>
  </si>
  <si>
    <t>Criteria 3.2.1</t>
  </si>
  <si>
    <t>Sector donor coordination Units, meets one time per year and some donors  attending</t>
  </si>
  <si>
    <t>No sector donor coordination unit</t>
  </si>
  <si>
    <t>Criteria 3.2</t>
  </si>
  <si>
    <t>Sector donor coordination Unit appointed, meets regularly and all donors attending</t>
  </si>
  <si>
    <t>National donor coordination exists and some donors related to the sector attending</t>
  </si>
  <si>
    <t>Sector donor coordination unit exists but not many donor attending</t>
  </si>
  <si>
    <t>3.2.1</t>
  </si>
  <si>
    <t>Donor coordination mechanisms in place</t>
  </si>
  <si>
    <t>Crtieria 1</t>
  </si>
  <si>
    <t>Criteria 2</t>
  </si>
  <si>
    <t>Criteria 3</t>
  </si>
  <si>
    <t>Cumulated Total</t>
  </si>
  <si>
    <t>5 out of the 6 specific objectives covered so 83,33% mark</t>
  </si>
  <si>
    <t>All  specific objectives covered so 100% mark</t>
  </si>
  <si>
    <t>First identify the subsectors (by selecting the substrategies related to the main sector ) or priorities defined in the action plan of main strategy</t>
  </si>
  <si>
    <t>see example in justice and fill in the tables</t>
  </si>
  <si>
    <t>CRITERIA 1.1.1 OVERALL RELEVANCE</t>
  </si>
  <si>
    <t>at least it has to lincked with one of the specific objectives of main strategy</t>
  </si>
  <si>
    <t>* priorities, measures identified</t>
  </si>
  <si>
    <t>We should check the legislative packages and ammendments of the law and important reforms launched during the last 5 years, check progress reports, Report from Ministry of European Integration or list of reforms within the sectors</t>
  </si>
  <si>
    <t>Approved at Parlament/Government level</t>
  </si>
  <si>
    <t>In the preparation/approval at Department level</t>
  </si>
  <si>
    <t>No draft or very preliminary preparation</t>
  </si>
  <si>
    <t>Please list the names of sub strategies per priority/subsector</t>
  </si>
  <si>
    <t>All outcomes are well formulated in the main action plan</t>
  </si>
  <si>
    <t>Very good definition of outcomes in the main action plan</t>
  </si>
  <si>
    <t>Not all the outcomes are clearly defined in the main action plan</t>
  </si>
  <si>
    <t>Most of the outcomes are missing in the main action plan</t>
  </si>
  <si>
    <t>no clear outcomes formulated in the main action plan</t>
  </si>
  <si>
    <t>outcomes, results formulated within action plan</t>
  </si>
  <si>
    <t>Look at the strategies but most of the times there is no financial figures so then look at the action plans</t>
  </si>
  <si>
    <t xml:space="preserve">Ask in the interviews the state ministry budget for the last 3 years for the specific sector and also the budget allocated via IPA I (no disbursement) on regular basis </t>
  </si>
  <si>
    <t>Bad quality of reports and/or frequency of reporting</t>
  </si>
  <si>
    <t>Very good planned vs progress output indicator, regular frequency reporting</t>
  </si>
  <si>
    <t xml:space="preserve">Average  quality of  reporting mechanisms, average frequency </t>
  </si>
  <si>
    <t>Some planned vs progress outcome indicators are missing</t>
  </si>
  <si>
    <t>Civil Society and Fundamental Rights</t>
  </si>
  <si>
    <t>Employment, HRD, Education, Social Policies</t>
  </si>
  <si>
    <r>
      <t xml:space="preserve">Security </t>
    </r>
    <r>
      <rPr>
        <b/>
        <sz val="9"/>
        <color rgb="FF000000"/>
        <rFont val="Arial"/>
      </rPr>
      <t xml:space="preserve">and Home Affairs </t>
    </r>
    <r>
      <rPr>
        <b/>
        <sz val="9"/>
        <color rgb="FF000000"/>
        <rFont val="Arial"/>
      </rPr>
      <t>Sector</t>
    </r>
  </si>
  <si>
    <t>Human Rights Action Plan</t>
  </si>
  <si>
    <t>2009-2013</t>
  </si>
  <si>
    <t>under prep.</t>
  </si>
  <si>
    <t>Integrated Border Management</t>
  </si>
  <si>
    <t>Turkey's Integration Border Management Strategy &amp; its Action Plan</t>
  </si>
  <si>
    <t>Turkey's Strategy and Action Plan against Drugs and Drug Addiction</t>
  </si>
  <si>
    <t>2006-2012</t>
  </si>
  <si>
    <t>Strategy and National Action Plan on Irregular Migration</t>
  </si>
  <si>
    <t>2014-</t>
  </si>
  <si>
    <t xml:space="preserve">Turkey’s Action Plan for Asylum and Migration </t>
  </si>
  <si>
    <t>General</t>
  </si>
  <si>
    <t>2010-2014</t>
  </si>
  <si>
    <t xml:space="preserve">Strategic Plan of Ministry of Interior </t>
  </si>
  <si>
    <t>Maritime Surveillance</t>
  </si>
  <si>
    <t>Maritime Surveillance Strategy Paper</t>
  </si>
  <si>
    <t>under approval</t>
  </si>
  <si>
    <t>2013-2017</t>
  </si>
  <si>
    <t>app. By Minister</t>
  </si>
  <si>
    <t xml:space="preserve">Strategic Plan of Ministry of Customs and Trade </t>
  </si>
  <si>
    <t>2010-2015</t>
  </si>
  <si>
    <t xml:space="preserve">Ministry of Justice Strategic Plan </t>
  </si>
  <si>
    <t>Civil Society Development</t>
  </si>
  <si>
    <t>Civil Society Dialogue</t>
  </si>
  <si>
    <t>Fundamental Rights</t>
  </si>
  <si>
    <t>Fundamental Rights Action plan (defunct)</t>
  </si>
  <si>
    <t>Child's Rights</t>
  </si>
  <si>
    <t>Local authorities</t>
  </si>
  <si>
    <t>Inter-municipal Partnership Strategy</t>
  </si>
  <si>
    <t>no strategy</t>
  </si>
  <si>
    <t>The Turkish National Cyber Security Strategy and Action Plan</t>
  </si>
  <si>
    <t>Cyber Security</t>
  </si>
  <si>
    <t>Employment</t>
  </si>
  <si>
    <t>National Employment Strategy</t>
  </si>
  <si>
    <t>Education</t>
  </si>
  <si>
    <t>LLL</t>
  </si>
  <si>
    <t>VET</t>
  </si>
  <si>
    <t>NPAA</t>
  </si>
  <si>
    <t>draft</t>
  </si>
  <si>
    <t>2010-2014 Strategic Plan of the Ministry of National Education  (MoNE)</t>
  </si>
  <si>
    <t>2009-min. level</t>
  </si>
  <si>
    <t>National Strategy on Fight Against Organised Crime and AP (2010-2012)</t>
  </si>
  <si>
    <t>Disability Strategic Plan</t>
  </si>
  <si>
    <t>Combating Poverty Strategic Plan</t>
  </si>
  <si>
    <t>very draft</t>
  </si>
  <si>
    <t xml:space="preserve">Gender Equality </t>
  </si>
  <si>
    <t>VAW</t>
  </si>
  <si>
    <t>Combating Violence Against Women National Action Plan</t>
  </si>
  <si>
    <t>2012-2015</t>
  </si>
  <si>
    <t xml:space="preserve">Gender Equality Action Plan </t>
  </si>
  <si>
    <t>2008-2013</t>
  </si>
  <si>
    <t>National Child's Rights Strategy and Action Plan</t>
  </si>
  <si>
    <t>Accessability Strategy and Action Plan</t>
  </si>
  <si>
    <t>2010-2011</t>
  </si>
  <si>
    <t>?</t>
  </si>
  <si>
    <t>N/A</t>
  </si>
  <si>
    <t>National Strategy and Action Plan on Social Policies for Roma</t>
  </si>
  <si>
    <t>Care Services Strategy and Action Plan</t>
  </si>
  <si>
    <t>2011-2013</t>
  </si>
  <si>
    <t xml:space="preserve">Strategy for the Situation of the Elderly and Ageing </t>
  </si>
  <si>
    <r>
      <t>Criteria 1.7.1.1  Exist</t>
    </r>
    <r>
      <rPr>
        <sz val="10"/>
        <color rgb="FF000000"/>
        <rFont val="Arial"/>
      </rPr>
      <t>e</t>
    </r>
    <r>
      <rPr>
        <sz val="10"/>
        <color rgb="FF000000"/>
        <rFont val="Arial"/>
      </rPr>
      <t>nce of action plan for main strategy</t>
    </r>
  </si>
  <si>
    <t>Strengthening the Link between Vocational Training and Employment Action Plan</t>
  </si>
  <si>
    <t>National Youth Employment Action Plan</t>
  </si>
  <si>
    <t>2011-2015</t>
  </si>
  <si>
    <t>Vocational and Technical Education Strategy and Action Plan</t>
  </si>
  <si>
    <t>Combating Discrimination, Xenophobia</t>
  </si>
  <si>
    <t>Minority rights, cultural rights</t>
  </si>
  <si>
    <t>No strategy</t>
  </si>
  <si>
    <t>Independence of the judiciary</t>
  </si>
  <si>
    <t>High Council of Judges and Prosecutors Strategic Plan</t>
  </si>
  <si>
    <t>2012-2016</t>
  </si>
  <si>
    <t>Fight against corruption</t>
  </si>
  <si>
    <t>Counterfeiting of the Euro</t>
  </si>
  <si>
    <r>
      <rPr>
        <sz val="9"/>
        <color rgb="FF000000"/>
        <rFont val="Arial"/>
      </rPr>
      <t>Strengthening</t>
    </r>
    <r>
      <rPr>
        <sz val="9"/>
        <color rgb="FF000000"/>
        <rFont val="Arial"/>
      </rPr>
      <t xml:space="preserve"> the independance and autonomy of the judiciary</t>
    </r>
  </si>
  <si>
    <t>Promoting impartiality of the judiciary</t>
  </si>
  <si>
    <t>Enhancing the efficiency and effectiveness of the judiciary</t>
  </si>
  <si>
    <t>ENHANCING PROFESSIONALISM IN THE JUDICIARY</t>
  </si>
  <si>
    <t>IMPROVING MANAGEMENT SYSTEM OF THE JUDICIAL ORGANIZATION</t>
  </si>
  <si>
    <t>ENHANCING CONFIDENCE IN THE JUDICIARY</t>
  </si>
  <si>
    <t>FACILITATING ACCESS TO JUSTICE</t>
  </si>
  <si>
    <t xml:space="preserve">SURING EFFECTIVE IMPLEMENTATION OF MEASURES TO PREVENT DISPUTES AND
IMPROVING ALTERNATIVE DISPUTE RESOLUTION MECHANISMS
</t>
  </si>
  <si>
    <t>IMPROVING PENITENTIARY SYSTEM</t>
  </si>
  <si>
    <t xml:space="preserve">NEEDS OF OUR COUNTRY AND CONTINUATION OF LEGISLATIVE WORKS FOR EU
HARMONIZATION
</t>
  </si>
  <si>
    <t>x</t>
  </si>
  <si>
    <t>Fight Against corruption</t>
  </si>
  <si>
    <t>General/Ministry Strategic Plan</t>
  </si>
  <si>
    <t>Judicial Reform Strategy and Action Plan</t>
  </si>
  <si>
    <t>Transparency and Strengthening the Fight Against Corruption Strategy and Action Plan</t>
  </si>
  <si>
    <t>Police Cooperation&amp; Fight against organised crime</t>
  </si>
  <si>
    <t>Maritime Surveillence</t>
  </si>
  <si>
    <t>Customs Cooperation</t>
  </si>
  <si>
    <t>Increasing employability of youth, women and disadvantaged groups</t>
  </si>
  <si>
    <t>Strengthening the relation between employment and social protection</t>
  </si>
  <si>
    <t>Strengthening the link between training and employment (including LLL, VET, access to education, active labour market)</t>
  </si>
  <si>
    <t>Ensuring security and flexibility across the labor market</t>
  </si>
  <si>
    <t>Social Policies and Inclusion/Disability</t>
  </si>
  <si>
    <t>Social Policies and Inclusion/Accessability</t>
  </si>
  <si>
    <t>Social Policies and Inclusion/Poverty</t>
  </si>
  <si>
    <t>Social Policies and Inclusion/Elderly</t>
  </si>
  <si>
    <t>Social Policies and Inclusion/Roma</t>
  </si>
  <si>
    <t>Social Services/care services</t>
  </si>
  <si>
    <r>
      <t>Specific objectives of the National  Employment</t>
    </r>
    <r>
      <rPr>
        <b/>
        <sz val="9"/>
        <color rgb="FF000000"/>
        <rFont val="Arial"/>
      </rPr>
      <t xml:space="preserve"> </t>
    </r>
    <r>
      <rPr>
        <b/>
        <sz val="9"/>
        <color rgb="FF000000"/>
        <rFont val="Arial"/>
      </rPr>
      <t>S</t>
    </r>
    <r>
      <rPr>
        <b/>
        <sz val="9"/>
        <color rgb="FF000000"/>
        <rFont val="Arial"/>
      </rPr>
      <t>trategy</t>
    </r>
    <r>
      <rPr>
        <b/>
        <sz val="9"/>
        <color rgb="FF000000"/>
        <rFont val="Arial"/>
      </rPr>
      <t xml:space="preserve"> (still draft)</t>
    </r>
  </si>
  <si>
    <t>Specific objectives of Civil Society and Fundamental Rights (Priorities identified in the NDP)</t>
  </si>
  <si>
    <t>Specific objectives of Security and Home Affairs Sector (from the NDP in the absence of an overall strategy)</t>
  </si>
  <si>
    <t>Strengthening cooperation mechanisms between institutions providing security services with a view for them to jointly use their skills and infrastructure</t>
  </si>
  <si>
    <t xml:space="preserve"> Improvement of legislation and alleviate problems related to organization; better coordination among institutions in the provision of services</t>
  </si>
  <si>
    <t>Improve the quantity and quality of security personnel, increase professionalism and improve the physical and technological equipment of security personnel</t>
  </si>
  <si>
    <t>Strengthen the community policing approach through measures that will increase the awareness of citizens of social order and security</t>
  </si>
  <si>
    <t xml:space="preserve"> In accordance with national and international security strategies, combat cyber crime which threatens individuals, institutions and the state</t>
  </si>
  <si>
    <t>Emphasise preventive and protective security services and within this framework move on to risk management in the provision of services</t>
  </si>
  <si>
    <t>no strategy/some aspects covered in Strategy for Migration</t>
  </si>
  <si>
    <t xml:space="preserve">2006- </t>
  </si>
  <si>
    <t>2013-2014</t>
  </si>
  <si>
    <t>Chap 19</t>
  </si>
  <si>
    <t>Transparency/Participation</t>
  </si>
  <si>
    <t xml:space="preserve">National Action Plan on Open Government Partnership </t>
  </si>
  <si>
    <t>2013-2015</t>
  </si>
  <si>
    <t>2010-2013</t>
  </si>
  <si>
    <t>Chapter 19 Action Plan</t>
  </si>
  <si>
    <t xml:space="preserve">Social Policy and Employment </t>
  </si>
  <si>
    <t>2014-2018</t>
  </si>
  <si>
    <t>Life Long Learning Strategy and Action Plan</t>
  </si>
  <si>
    <t xml:space="preserve"> Fundamental rights and freedoms will continue to be enhanced in light of universal criteria and practice</t>
  </si>
  <si>
    <t>The sphere of freedoms will be enhanced, allowing for a more prosperous and content life for individuals and society; a Constitution which is inclusive, pluralist and integrationist will be prepared with the widest consensus</t>
  </si>
  <si>
    <t xml:space="preserve"> Within the framework of a pluralist and participatory democratic political process, mechanisms for receipt of opinions and recommendations from CSOs and relevant societal groups; harmonization legislation for the Economic and Social Council will be passed and its effective functioning ensured</t>
  </si>
  <si>
    <t>A strong, diverse, plural, sustainable civil society environment will be created to ensure all sectors of society to participate more effectively in social and economic development</t>
  </si>
  <si>
    <t>Comprehensive legal and institutional changes will be done so as to develop institutional capacities, sustainability and accountability of CSOs</t>
  </si>
  <si>
    <t>CSOs which function in line with national priorities and the public good will be priorities in the provision of support</t>
  </si>
  <si>
    <t>Tax incentives will be reviewed and developed for financial support provided by real and legal persons to CSOs in order for the latter to contribute more to the development process</t>
  </si>
  <si>
    <t>Revisiting the definition and criteria for tax exemption and public good status in light of international standards and practice</t>
  </si>
  <si>
    <t xml:space="preserve"> Standards for internal and external audit of CSOs will be identified and importance will be attached to effective and objective auditing</t>
  </si>
  <si>
    <t>no strategy (some links in Str. Fight Against Organised Crime)</t>
  </si>
  <si>
    <t>Transparency</t>
  </si>
  <si>
    <t>Strategy and Action Plan Violence Against Children</t>
  </si>
  <si>
    <t>Action Plan for Fight against Fuel Smuggling</t>
  </si>
  <si>
    <t>Fıght agaınst Smuggling</t>
  </si>
  <si>
    <t>fundamental rights and freedoms to ensure the independence, impartiality
and efficiency</t>
  </si>
  <si>
    <t>STRENGTHENING INDEPENDENCE OF THE JUDICIARY</t>
  </si>
  <si>
    <t>PROMOTING IMPARTIALITY OF THE JUDICIARY</t>
  </si>
  <si>
    <t>ENHANCING EFFICIENCY AND EFFECTIVENESS IN THE JUDICIARY</t>
  </si>
  <si>
    <t>ENSURING EFFECTIVE IMPLEMENTATION OF MEASURES TO PREVENT DISPUTES AND</t>
  </si>
  <si>
    <t>IMPROVING ALTERNATIVE DISPUTE RESOLUTION MECHANISMS</t>
  </si>
  <si>
    <t>NEEDS OF OUR COUNTRY AND CONTINUATION OF LEGISLATIVE WORKS FOR EU</t>
  </si>
  <si>
    <t>HARMONIZATION</t>
  </si>
  <si>
    <r>
      <t>Sector Security</t>
    </r>
    <r>
      <rPr>
        <b/>
        <sz val="9"/>
        <color rgb="FF000000"/>
        <rFont val="Arial"/>
      </rPr>
      <t xml:space="preserve"> &amp; Home Affairs</t>
    </r>
  </si>
  <si>
    <t>Sector Civil Society &amp; Fundamental Rights</t>
  </si>
  <si>
    <t>Increasing competetiveness, make macro-economic stability permanent,increasing employment, attaining equitable human and social development, effective provision of high-quality public services; reductionof regional differences with an emphasis on EU accession as a major cross-cutting issue</t>
  </si>
  <si>
    <t>Employment, Education, HRD, Social Policies</t>
  </si>
  <si>
    <t xml:space="preserve">Reduction of unemployment to 5% and increase employment to %50; increase employment outside of agriculture to 0.62 and reduce unregistered employment to %15 by 2023. </t>
  </si>
  <si>
    <t>Strengthening relations between education and employment</t>
  </si>
  <si>
    <t xml:space="preserve">Increased flexibility in the labour market </t>
  </si>
  <si>
    <t>Increase employment among women, youth and disadvantaged groups</t>
  </si>
  <si>
    <t>MoLSS Strategic Plan amd AP</t>
  </si>
  <si>
    <t>Subsector strategy n</t>
  </si>
  <si>
    <t>Jusrice</t>
  </si>
  <si>
    <t>Security</t>
  </si>
  <si>
    <t>Civil Society</t>
  </si>
  <si>
    <t>JRS AP, Transparency AP, HR AP</t>
  </si>
  <si>
    <t>Asylum, Migration, Smuggling, IBM, Organised Crime, Drugs, Cuber Security Aps</t>
  </si>
  <si>
    <t>Gender Equality, VAW, Child's Rights Aps</t>
  </si>
  <si>
    <t>LLL, VET, Youth Unemployment, Chpt. 19, Care Services, Disability, Acccesability, Roma Aps</t>
  </si>
  <si>
    <t>Energy Sector</t>
  </si>
  <si>
    <t>Energy efficiency</t>
  </si>
  <si>
    <t>Power supply</t>
  </si>
  <si>
    <t>Natural gas supply</t>
  </si>
  <si>
    <t>Liquid fuel supply</t>
  </si>
  <si>
    <t>Renewable source of energies</t>
  </si>
  <si>
    <t>Privatization of the power sector</t>
  </si>
  <si>
    <t>Promotion of investment and capital market</t>
  </si>
  <si>
    <t>Transport</t>
  </si>
  <si>
    <t>Road Transport</t>
  </si>
  <si>
    <t>Railway Transport</t>
  </si>
  <si>
    <t>Civil Aviation</t>
  </si>
  <si>
    <t>Maritime Transport</t>
  </si>
  <si>
    <t>Environment</t>
  </si>
  <si>
    <t>Waste management</t>
  </si>
  <si>
    <t>Waste water treatment</t>
  </si>
  <si>
    <t>Natural ressources</t>
  </si>
  <si>
    <t xml:space="preserve">Air quality </t>
  </si>
  <si>
    <t>Agriculture and Rural Development</t>
  </si>
  <si>
    <t>Rural infrastructure and diversification of economic activities in rural areas</t>
  </si>
  <si>
    <t>Electricity Energy Market And Supply Security Strategy Paper</t>
  </si>
  <si>
    <t>effectiveness in the management of energy</t>
  </si>
  <si>
    <t>ELECTRICITY SECTOR REFORM AND PRIVATIZATION STRATEGY PAPER</t>
  </si>
  <si>
    <t>Turkey’s National Climate Change Adaptation Strategy and Action Plan</t>
  </si>
  <si>
    <t>2010-2020</t>
  </si>
  <si>
    <t>Strategic Plan (Highway GD)</t>
  </si>
  <si>
    <t>Strategic Plan (Civil Aviation GD)</t>
  </si>
  <si>
    <t>Strategic Plan (railway GD)</t>
  </si>
  <si>
    <t>Strategic Plan (Maritime US)</t>
  </si>
  <si>
    <t>Waste Management Action Plan</t>
  </si>
  <si>
    <t>2008-2012</t>
  </si>
  <si>
    <t>Climate Change</t>
  </si>
  <si>
    <t>Clean Air Action Plan</t>
  </si>
  <si>
    <t xml:space="preserve">Biologic Diversity </t>
  </si>
  <si>
    <t>National Biologic Diversity Strategy and Action Plan</t>
  </si>
  <si>
    <t>Organic Agriculture</t>
  </si>
  <si>
    <t>Organic Agriculture Strategic Plan</t>
  </si>
  <si>
    <t>Protection and Improvement of Rural Environment</t>
  </si>
  <si>
    <t>The reliability of food (supply safety)</t>
  </si>
  <si>
    <t>institutional Capacity</t>
  </si>
  <si>
    <t>Plant Health, Animal Health and Welfare</t>
  </si>
  <si>
    <t>Chap 15</t>
  </si>
  <si>
    <t>Chap 11</t>
  </si>
  <si>
    <t>Transport Sector</t>
  </si>
  <si>
    <t>Environment Sector</t>
  </si>
  <si>
    <t>Specific objectives of Energy Sector (from NDP and Ministry Strategic Plan</t>
  </si>
  <si>
    <t>Specific objectives of Environment Sector</t>
  </si>
  <si>
    <t xml:space="preserve">Specific objectives of Agriculture and Rural Development Sector </t>
  </si>
  <si>
    <t>Providing Diversity in Resources by Giving Priority to the Domestic Resources</t>
  </si>
  <si>
    <t>Increasing the share of the renewable energy resources within the energy supply</t>
  </si>
  <si>
    <t>Increasing Energy Efficiency</t>
  </si>
  <si>
    <t>Making  the  free  market  conditions  operate  fully  and  providing  for  the  improvement  of  the investment environment</t>
  </si>
  <si>
    <t>Providing the diversity of resources in the area of oil and natural gas and taking the measures for reducing the risks due to importation</t>
  </si>
  <si>
    <t>Turning our country into an energy hub and terminal by using our geo-strategic position effectively within the framework of the regional cooperation processes</t>
  </si>
  <si>
    <t>Minimizing  the  negative  environmental  impacts  of  the  activities  in  the  energy  and  natural resources area</t>
  </si>
  <si>
    <t>Increasing the effectiveness in the management of energy and natural resources</t>
  </si>
  <si>
    <t>Being the pioneer and supporter of innovation in the area of energy and natural resources</t>
  </si>
  <si>
    <t>Specific objectives of Transport Sector</t>
  </si>
  <si>
    <t>Tranport</t>
  </si>
  <si>
    <t>evaluating the energy and mining resources effectively, efficiently, securely, timely and environmentally friendly and therefore reducing the import dependence and bringing the highest contribution into the national prosperity</t>
  </si>
  <si>
    <t>Chap 14</t>
  </si>
  <si>
    <t>Chap 27</t>
  </si>
  <si>
    <t xml:space="preserve">	to ensure affordable, comfortable, in a short time, uninterrupted transportation, compatible with the rules of international law</t>
  </si>
  <si>
    <t xml:space="preserve">	to benefit from the Information and communication technologies at highest level ,</t>
  </si>
  <si>
    <t xml:space="preserve">	To minimize the damage to the environment ,</t>
  </si>
  <si>
    <t xml:space="preserve">	balance between modes of transport according to country requirements </t>
  </si>
  <si>
    <t xml:space="preserve">	Economic and social development of the transport infrastructure,</t>
  </si>
  <si>
    <t xml:space="preserve">	To ensure effective coordination between modes of transport arrangements</t>
  </si>
  <si>
    <t xml:space="preserve">	R&amp;D efforts will be made to establish alternative transportation systems in the transportation sector</t>
  </si>
  <si>
    <t xml:space="preserve">	ensuring maximum security of life and property, procurement</t>
  </si>
  <si>
    <t>Traffic Safety Action Plan</t>
  </si>
  <si>
    <t>Waste management; Clean Air; National Climate Change</t>
  </si>
  <si>
    <t>National Climate Change Adaptation Strategy &amp; Action Plan</t>
  </si>
  <si>
    <t>air quality assessment will be made and published, national emission inventories and projections to be prepared; strategic noise maps in the dense metropolitan railways, highways and industrial areas will be prepared</t>
  </si>
  <si>
    <t xml:space="preserve">For integrated pollution prevention and cleaner production best technical guidance documents will be prepared and put into practice in at least 5 industries. </t>
  </si>
  <si>
    <t xml:space="preserve">Legislative acts will be adopted and reports will be prepared as required by international obligations, </t>
  </si>
  <si>
    <t xml:space="preserve">for the reduction of Air, land and sea pollutants, waste collection and tracking system will be improved </t>
  </si>
  <si>
    <t xml:space="preserve">Integrated area management approach within the framework of cooperation with national and international investigation of natural and cultural values, conservation and monitoring will be provided for protected areas; </t>
  </si>
  <si>
    <t>to provide high-quality urban Life and sustainable environment, business and operations on planning, construction, conversion, and environmental management will be made with participatory, regulatory, supervisory and solution-oriented approach</t>
  </si>
  <si>
    <t>"In need of our country and the world market, to identify and implement policy in order to perform accessibility of food  a reliable and high-quality agricultural products, ensure the sustainable use of agricultural and ecological resources, to raise the standard of living in rural areas. "</t>
  </si>
  <si>
    <t>To ensure food safety and accessibility to high quality agricultural products though preserving agricultural production resources.</t>
  </si>
  <si>
    <t>To ensure food safety from production to consumption, according to international standards.</t>
  </si>
  <si>
    <t>to increase crop production over preserving quality and environmentally sensitive and effective plant health measures.</t>
  </si>
  <si>
    <t>Ensure animal welfare through animal diseases and pests control and supply.</t>
  </si>
  <si>
    <t>To improve agricultural and social infrastructure services, and to increase the attractiveness of rural areas for rural development and providing welfare.</t>
  </si>
  <si>
    <t>Energy Efficiency Strategy</t>
  </si>
  <si>
    <t>2012-2023</t>
  </si>
  <si>
    <t>To create a sustainable transportation system that offers safe, accessible, affordable, comfortable, fast, environmentally sensitive, continuous, balanced that contribute to improving quality of life and competitiveness of our country and society</t>
  </si>
  <si>
    <t>CRITERIA 1: National sector strategies and budget appropriation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</si>
</sst>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%"/>
    <numFmt numFmtId="165" formatCode="0.0%"/>
    <numFmt numFmtId="166" formatCode="0.0"/>
  </numFmts>
  <fonts count="68" x14ac:knownFonts="1">
    <font>
      <sz val="10"/>
      <color rgb="FF000000"/>
      <name val="Arial"/>
    </font>
    <font>
      <sz val="9"/>
      <color rgb="FF000000"/>
      <name val="Arial"/>
    </font>
    <font>
      <sz val="10"/>
      <color rgb="FF000000"/>
      <name val="Arial"/>
    </font>
    <font>
      <b/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i/>
      <sz val="9"/>
      <color rgb="FF000000"/>
      <name val="Arial"/>
    </font>
    <font>
      <sz val="9"/>
      <color rgb="FF000000"/>
      <name val="Arial"/>
    </font>
    <font>
      <sz val="9"/>
      <color rgb="FF000000"/>
      <name val="Arial"/>
    </font>
    <font>
      <sz val="10"/>
      <color rgb="FF000000"/>
      <name val="Arial"/>
    </font>
    <font>
      <u/>
      <sz val="10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0"/>
      <color rgb="FF000000"/>
      <name val="Arial"/>
    </font>
    <font>
      <b/>
      <sz val="9"/>
      <color rgb="FF000000"/>
      <name val="Arial"/>
    </font>
    <font>
      <sz val="10"/>
      <color rgb="FF000000"/>
      <name val="Arial"/>
    </font>
    <font>
      <b/>
      <sz val="9"/>
      <color rgb="FF000000"/>
      <name val="Arial"/>
    </font>
    <font>
      <b/>
      <u/>
      <sz val="9"/>
      <color rgb="FF000000"/>
      <name val="Arial"/>
    </font>
    <font>
      <sz val="9"/>
      <color rgb="FF000000"/>
      <name val="Arial"/>
    </font>
    <font>
      <sz val="9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i/>
      <sz val="9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sz val="9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b/>
      <u/>
      <sz val="10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sz val="9"/>
      <color rgb="FF000000"/>
      <name val="Arial"/>
    </font>
    <font>
      <sz val="10"/>
      <color rgb="FF000000"/>
      <name val="Arial"/>
    </font>
    <font>
      <sz val="9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0"/>
      <color rgb="FF000000"/>
      <name val="Arial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000000"/>
      <name val="Arial"/>
      <family val="2"/>
    </font>
    <font>
      <u/>
      <sz val="10"/>
      <color rgb="FF000000"/>
      <name val="Arial"/>
      <family val="2"/>
    </font>
    <font>
      <sz val="9"/>
      <color rgb="FF000000"/>
      <name val="Calibri"/>
      <family val="2"/>
    </font>
    <font>
      <b/>
      <sz val="10"/>
      <color rgb="FF00000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sz val="7"/>
      <name val="Arial"/>
      <family val="2"/>
    </font>
    <font>
      <sz val="8"/>
      <color rgb="FF000000"/>
      <name val="Calibri"/>
      <family val="2"/>
    </font>
    <font>
      <b/>
      <sz val="9"/>
      <name val="Arial"/>
      <family val="2"/>
    </font>
    <font>
      <sz val="7"/>
      <color rgb="FF000000"/>
      <name val="Arial"/>
      <family val="2"/>
    </font>
    <font>
      <i/>
      <sz val="9"/>
      <color rgb="FF000000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  <font>
      <sz val="10.5"/>
      <color rgb="FF000000"/>
      <name val="Times New Roman"/>
    </font>
    <font>
      <sz val="8"/>
      <color rgb="FF000000"/>
      <name val="Times New Roman"/>
    </font>
    <font>
      <sz val="8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sz val="9"/>
      <color rgb="FF000000"/>
      <name val="Arial"/>
      <family val="2"/>
      <charset val="162"/>
    </font>
    <font>
      <b/>
      <sz val="9"/>
      <color rgb="FF000000"/>
      <name val="Arial"/>
      <family val="2"/>
      <charset val="162"/>
    </font>
    <font>
      <sz val="11"/>
      <color rgb="FF000000"/>
      <name val="Calibri"/>
      <family val="2"/>
      <charset val="162"/>
    </font>
  </fonts>
  <fills count="37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D9959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E36C0A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BE5F1"/>
        <bgColor rgb="FF000000"/>
      </patternFill>
    </fill>
  </fills>
  <borders count="6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</borders>
  <cellStyleXfs count="58">
    <xf numFmtId="0" fontId="0" fillId="0" borderId="0"/>
    <xf numFmtId="9" fontId="2" fillId="0" borderId="0" applyFon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</cellStyleXfs>
  <cellXfs count="495">
    <xf numFmtId="0" fontId="0" fillId="0" borderId="0" xfId="0" applyAlignment="1">
      <alignment wrapText="1"/>
    </xf>
    <xf numFmtId="0" fontId="2" fillId="0" borderId="1" xfId="0" applyFont="1" applyBorder="1"/>
    <xf numFmtId="0" fontId="6" fillId="0" borderId="3" xfId="0" applyFont="1" applyBorder="1"/>
    <xf numFmtId="0" fontId="7" fillId="0" borderId="0" xfId="0" applyFont="1"/>
    <xf numFmtId="0" fontId="8" fillId="4" borderId="4" xfId="0" applyFont="1" applyFill="1" applyBorder="1"/>
    <xf numFmtId="0" fontId="9" fillId="5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11" fillId="6" borderId="7" xfId="0" applyFont="1" applyFill="1" applyBorder="1"/>
    <xf numFmtId="0" fontId="12" fillId="0" borderId="0" xfId="0" applyFont="1"/>
    <xf numFmtId="0" fontId="13" fillId="0" borderId="0" xfId="0" applyFont="1"/>
    <xf numFmtId="0" fontId="15" fillId="0" borderId="10" xfId="0" applyFont="1" applyBorder="1"/>
    <xf numFmtId="0" fontId="17" fillId="0" borderId="12" xfId="0" applyFont="1" applyBorder="1"/>
    <xf numFmtId="0" fontId="18" fillId="10" borderId="13" xfId="0" applyFont="1" applyFill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21" fillId="0" borderId="16" xfId="0" applyFont="1" applyBorder="1"/>
    <xf numFmtId="0" fontId="22" fillId="0" borderId="0" xfId="0" applyFont="1" applyAlignment="1">
      <alignment horizontal="center" vertical="top"/>
    </xf>
    <xf numFmtId="10" fontId="23" fillId="0" borderId="0" xfId="0" applyNumberFormat="1" applyFont="1" applyAlignment="1">
      <alignment vertical="top"/>
    </xf>
    <xf numFmtId="0" fontId="25" fillId="0" borderId="17" xfId="0" applyFont="1" applyBorder="1"/>
    <xf numFmtId="0" fontId="27" fillId="0" borderId="19" xfId="0" applyFont="1" applyBorder="1" applyAlignment="1">
      <alignment horizontal="right"/>
    </xf>
    <xf numFmtId="0" fontId="28" fillId="0" borderId="20" xfId="0" applyFont="1" applyBorder="1"/>
    <xf numFmtId="0" fontId="30" fillId="13" borderId="23" xfId="0" applyFont="1" applyFill="1" applyBorder="1" applyAlignment="1">
      <alignment horizontal="center"/>
    </xf>
    <xf numFmtId="0" fontId="31" fillId="14" borderId="24" xfId="0" applyFont="1" applyFill="1" applyBorder="1"/>
    <xf numFmtId="0" fontId="32" fillId="0" borderId="0" xfId="0" applyFont="1"/>
    <xf numFmtId="0" fontId="33" fillId="15" borderId="25" xfId="0" applyFont="1" applyFill="1" applyBorder="1"/>
    <xf numFmtId="0" fontId="36" fillId="0" borderId="28" xfId="0" applyFont="1" applyBorder="1"/>
    <xf numFmtId="164" fontId="40" fillId="0" borderId="0" xfId="0" applyNumberFormat="1" applyFont="1"/>
    <xf numFmtId="0" fontId="30" fillId="13" borderId="23" xfId="0" applyFont="1" applyFill="1" applyBorder="1" applyAlignment="1">
      <alignment horizontal="center"/>
    </xf>
    <xf numFmtId="0" fontId="0" fillId="0" borderId="0" xfId="0" applyAlignment="1">
      <alignment vertical="center" wrapText="1"/>
    </xf>
    <xf numFmtId="0" fontId="33" fillId="15" borderId="29" xfId="0" applyFont="1" applyFill="1" applyBorder="1" applyAlignment="1">
      <alignment vertical="center"/>
    </xf>
    <xf numFmtId="0" fontId="0" fillId="0" borderId="29" xfId="0" applyBorder="1" applyAlignment="1">
      <alignment wrapText="1"/>
    </xf>
    <xf numFmtId="0" fontId="43" fillId="0" borderId="29" xfId="0" applyFont="1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41" fillId="0" borderId="34" xfId="0" applyFont="1" applyBorder="1" applyAlignment="1">
      <alignment vertical="center" wrapText="1"/>
    </xf>
    <xf numFmtId="0" fontId="8" fillId="4" borderId="22" xfId="0" applyFont="1" applyFill="1" applyBorder="1"/>
    <xf numFmtId="0" fontId="33" fillId="15" borderId="35" xfId="0" applyFont="1" applyFill="1" applyBorder="1" applyAlignment="1">
      <alignment vertical="center"/>
    </xf>
    <xf numFmtId="0" fontId="30" fillId="13" borderId="35" xfId="0" applyFont="1" applyFill="1" applyBorder="1" applyAlignment="1">
      <alignment horizontal="center"/>
    </xf>
    <xf numFmtId="0" fontId="4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0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41" fillId="0" borderId="6" xfId="0" applyFont="1" applyBorder="1" applyAlignment="1">
      <alignment horizontal="center" vertical="center"/>
    </xf>
    <xf numFmtId="0" fontId="43" fillId="21" borderId="29" xfId="0" applyFont="1" applyFill="1" applyBorder="1" applyAlignment="1">
      <alignment horizontal="center"/>
    </xf>
    <xf numFmtId="0" fontId="25" fillId="0" borderId="29" xfId="0" applyFont="1" applyBorder="1"/>
    <xf numFmtId="0" fontId="7" fillId="0" borderId="29" xfId="0" applyFont="1" applyBorder="1"/>
    <xf numFmtId="9" fontId="7" fillId="0" borderId="0" xfId="0" applyNumberFormat="1" applyFont="1"/>
    <xf numFmtId="0" fontId="4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/>
    <xf numFmtId="0" fontId="47" fillId="0" borderId="0" xfId="0" applyFont="1" applyFill="1"/>
    <xf numFmtId="0" fontId="0" fillId="0" borderId="0" xfId="0" applyFill="1"/>
    <xf numFmtId="0" fontId="49" fillId="0" borderId="0" xfId="0" applyFont="1" applyFill="1" applyAlignment="1">
      <alignment horizontal="right" vertical="center"/>
    </xf>
    <xf numFmtId="0" fontId="50" fillId="0" borderId="0" xfId="0" applyFont="1"/>
    <xf numFmtId="0" fontId="45" fillId="0" borderId="42" xfId="0" applyFont="1" applyBorder="1" applyAlignment="1">
      <alignment vertical="center" wrapText="1"/>
    </xf>
    <xf numFmtId="0" fontId="46" fillId="24" borderId="43" xfId="0" applyFont="1" applyFill="1" applyBorder="1" applyAlignment="1">
      <alignment horizontal="center" vertical="center" wrapText="1"/>
    </xf>
    <xf numFmtId="0" fontId="45" fillId="0" borderId="48" xfId="0" applyFont="1" applyBorder="1" applyAlignment="1">
      <alignment vertical="center" wrapText="1"/>
    </xf>
    <xf numFmtId="0" fontId="51" fillId="0" borderId="0" xfId="0" applyFont="1"/>
    <xf numFmtId="1" fontId="51" fillId="0" borderId="0" xfId="0" applyNumberFormat="1" applyFont="1" applyAlignment="1">
      <alignment horizontal="center"/>
    </xf>
    <xf numFmtId="1" fontId="52" fillId="0" borderId="0" xfId="0" applyNumberFormat="1" applyFont="1" applyAlignment="1">
      <alignment horizontal="center"/>
    </xf>
    <xf numFmtId="0" fontId="51" fillId="0" borderId="0" xfId="0" applyFont="1" applyAlignment="1">
      <alignment horizontal="center"/>
    </xf>
    <xf numFmtId="0" fontId="0" fillId="24" borderId="0" xfId="0" applyFill="1" applyAlignment="1">
      <alignment wrapText="1"/>
    </xf>
    <xf numFmtId="0" fontId="7" fillId="24" borderId="0" xfId="0" applyFont="1" applyFill="1"/>
    <xf numFmtId="0" fontId="41" fillId="0" borderId="0" xfId="0" applyFont="1"/>
    <xf numFmtId="0" fontId="8" fillId="4" borderId="0" xfId="0" applyFont="1" applyFill="1" applyBorder="1"/>
    <xf numFmtId="0" fontId="6" fillId="0" borderId="0" xfId="0" applyFont="1" applyBorder="1"/>
    <xf numFmtId="0" fontId="17" fillId="0" borderId="0" xfId="0" applyFont="1" applyBorder="1"/>
    <xf numFmtId="0" fontId="43" fillId="0" borderId="0" xfId="0" applyFont="1"/>
    <xf numFmtId="165" fontId="0" fillId="0" borderId="0" xfId="1" applyNumberFormat="1" applyFont="1" applyAlignment="1">
      <alignment wrapText="1"/>
    </xf>
    <xf numFmtId="165" fontId="0" fillId="0" borderId="0" xfId="0" applyNumberFormat="1" applyAlignment="1">
      <alignment wrapText="1"/>
    </xf>
    <xf numFmtId="0" fontId="7" fillId="0" borderId="0" xfId="0" applyFont="1" applyBorder="1" applyAlignment="1">
      <alignment horizontal="center"/>
    </xf>
    <xf numFmtId="0" fontId="4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7" fillId="0" borderId="0" xfId="0" applyFont="1" applyBorder="1" applyAlignment="1">
      <alignment horizontal="right"/>
    </xf>
    <xf numFmtId="0" fontId="20" fillId="0" borderId="12" xfId="0" applyFont="1" applyBorder="1" applyAlignment="1">
      <alignment horizontal="center"/>
    </xf>
    <xf numFmtId="0" fontId="34" fillId="0" borderId="12" xfId="0" applyFont="1" applyBorder="1" applyAlignment="1">
      <alignment horizontal="center"/>
    </xf>
    <xf numFmtId="2" fontId="0" fillId="0" borderId="0" xfId="0" applyNumberFormat="1" applyAlignment="1">
      <alignment wrapText="1"/>
    </xf>
    <xf numFmtId="2" fontId="0" fillId="0" borderId="0" xfId="0" applyNumberFormat="1" applyAlignment="1">
      <alignment horizontal="center" wrapText="1"/>
    </xf>
    <xf numFmtId="0" fontId="41" fillId="0" borderId="0" xfId="0" applyFont="1" applyAlignment="1">
      <alignment wrapText="1"/>
    </xf>
    <xf numFmtId="0" fontId="43" fillId="0" borderId="0" xfId="0" applyFont="1" applyAlignment="1">
      <alignment horizontal="left" vertical="top"/>
    </xf>
    <xf numFmtId="9" fontId="0" fillId="0" borderId="0" xfId="0" applyNumberFormat="1" applyAlignment="1">
      <alignment wrapText="1"/>
    </xf>
    <xf numFmtId="165" fontId="7" fillId="0" borderId="0" xfId="1" applyNumberFormat="1" applyFont="1"/>
    <xf numFmtId="9" fontId="51" fillId="0" borderId="0" xfId="0" applyNumberFormat="1" applyFont="1"/>
    <xf numFmtId="0" fontId="0" fillId="0" borderId="0" xfId="0" applyAlignment="1">
      <alignment horizontal="center" wrapText="1"/>
    </xf>
    <xf numFmtId="0" fontId="0" fillId="0" borderId="0" xfId="0" applyFont="1"/>
    <xf numFmtId="0" fontId="51" fillId="0" borderId="0" xfId="0" applyFont="1" applyBorder="1" applyAlignment="1"/>
    <xf numFmtId="0" fontId="51" fillId="0" borderId="0" xfId="0" applyFont="1" applyBorder="1" applyAlignment="1">
      <alignment horizontal="left"/>
    </xf>
    <xf numFmtId="0" fontId="43" fillId="0" borderId="0" xfId="0" applyFont="1" applyAlignment="1">
      <alignment horizontal="center" vertical="center" wrapText="1"/>
    </xf>
    <xf numFmtId="0" fontId="51" fillId="0" borderId="0" xfId="0" applyFont="1" applyFill="1"/>
    <xf numFmtId="0" fontId="53" fillId="0" borderId="0" xfId="0" applyFont="1" applyAlignment="1">
      <alignment wrapText="1"/>
    </xf>
    <xf numFmtId="0" fontId="43" fillId="0" borderId="29" xfId="0" applyFont="1" applyBorder="1" applyAlignment="1">
      <alignment horizontal="center" wrapText="1"/>
    </xf>
    <xf numFmtId="0" fontId="43" fillId="0" borderId="29" xfId="0" applyFont="1" applyBorder="1" applyAlignment="1">
      <alignment wrapText="1"/>
    </xf>
    <xf numFmtId="1" fontId="52" fillId="0" borderId="0" xfId="0" applyNumberFormat="1" applyFont="1" applyAlignment="1"/>
    <xf numFmtId="0" fontId="0" fillId="0" borderId="17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50" xfId="0" applyBorder="1" applyAlignment="1">
      <alignment wrapText="1"/>
    </xf>
    <xf numFmtId="0" fontId="0" fillId="0" borderId="33" xfId="0" applyBorder="1" applyAlignment="1">
      <alignment wrapText="1"/>
    </xf>
    <xf numFmtId="0" fontId="51" fillId="0" borderId="0" xfId="0" applyNumberFormat="1" applyFont="1"/>
    <xf numFmtId="0" fontId="51" fillId="0" borderId="0" xfId="0" applyNumberFormat="1" applyFont="1" applyAlignment="1">
      <alignment horizontal="center"/>
    </xf>
    <xf numFmtId="17" fontId="51" fillId="0" borderId="0" xfId="0" applyNumberFormat="1" applyFont="1" applyAlignment="1">
      <alignment horizontal="center"/>
    </xf>
    <xf numFmtId="2" fontId="0" fillId="26" borderId="0" xfId="0" applyNumberFormat="1" applyFill="1" applyAlignment="1">
      <alignment wrapText="1"/>
    </xf>
    <xf numFmtId="2" fontId="0" fillId="27" borderId="0" xfId="0" applyNumberFormat="1" applyFill="1" applyAlignment="1">
      <alignment wrapText="1"/>
    </xf>
    <xf numFmtId="0" fontId="0" fillId="27" borderId="0" xfId="0" applyFill="1" applyAlignment="1">
      <alignment wrapText="1"/>
    </xf>
    <xf numFmtId="2" fontId="0" fillId="25" borderId="0" xfId="0" applyNumberFormat="1" applyFill="1" applyAlignment="1">
      <alignment wrapText="1"/>
    </xf>
    <xf numFmtId="2" fontId="0" fillId="0" borderId="0" xfId="0" applyNumberFormat="1" applyFill="1" applyAlignment="1">
      <alignment wrapText="1"/>
    </xf>
    <xf numFmtId="0" fontId="0" fillId="0" borderId="0" xfId="0" applyAlignment="1">
      <alignment horizontal="center" wrapText="1"/>
    </xf>
    <xf numFmtId="1" fontId="52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 wrapText="1"/>
    </xf>
    <xf numFmtId="0" fontId="41" fillId="0" borderId="29" xfId="0" applyFont="1" applyBorder="1" applyAlignment="1">
      <alignment horizontal="center"/>
    </xf>
    <xf numFmtId="0" fontId="45" fillId="20" borderId="31" xfId="0" applyFont="1" applyFill="1" applyBorder="1" applyAlignment="1">
      <alignment horizontal="center" vertical="center" wrapText="1"/>
    </xf>
    <xf numFmtId="0" fontId="45" fillId="20" borderId="29" xfId="0" applyFont="1" applyFill="1" applyBorder="1" applyAlignment="1">
      <alignment horizontal="center" vertical="center" wrapText="1"/>
    </xf>
    <xf numFmtId="0" fontId="45" fillId="23" borderId="29" xfId="0" applyFont="1" applyFill="1" applyBorder="1" applyAlignment="1">
      <alignment horizontal="center" vertical="center" wrapText="1"/>
    </xf>
    <xf numFmtId="0" fontId="45" fillId="22" borderId="29" xfId="0" applyFont="1" applyFill="1" applyBorder="1" applyAlignment="1">
      <alignment horizontal="center" vertical="center" wrapText="1"/>
    </xf>
    <xf numFmtId="0" fontId="14" fillId="7" borderId="32" xfId="0" applyFont="1" applyFill="1" applyBorder="1" applyAlignment="1"/>
    <xf numFmtId="0" fontId="3" fillId="2" borderId="30" xfId="0" applyFont="1" applyFill="1" applyBorder="1" applyAlignment="1"/>
    <xf numFmtId="0" fontId="3" fillId="2" borderId="31" xfId="0" applyFont="1" applyFill="1" applyBorder="1" applyAlignment="1"/>
    <xf numFmtId="0" fontId="43" fillId="0" borderId="0" xfId="0" applyFont="1" applyAlignment="1">
      <alignment horizontal="center" vertical="center" wrapText="1"/>
    </xf>
    <xf numFmtId="0" fontId="25" fillId="0" borderId="0" xfId="0" applyFont="1" applyBorder="1"/>
    <xf numFmtId="0" fontId="0" fillId="0" borderId="0" xfId="0" applyFont="1" applyBorder="1"/>
    <xf numFmtId="0" fontId="53" fillId="0" borderId="0" xfId="0" applyFont="1"/>
    <xf numFmtId="0" fontId="0" fillId="0" borderId="0" xfId="0" applyFill="1" applyAlignment="1">
      <alignment wrapText="1"/>
    </xf>
    <xf numFmtId="0" fontId="43" fillId="0" borderId="0" xfId="0" applyFont="1" applyFill="1" applyAlignment="1">
      <alignment wrapText="1"/>
    </xf>
    <xf numFmtId="0" fontId="0" fillId="0" borderId="0" xfId="0" applyFill="1" applyBorder="1" applyAlignment="1">
      <alignment horizontal="center" wrapText="1"/>
    </xf>
    <xf numFmtId="0" fontId="43" fillId="0" borderId="0" xfId="0" applyFont="1" applyFill="1" applyAlignment="1">
      <alignment horizontal="center" vertical="center" wrapText="1"/>
    </xf>
    <xf numFmtId="0" fontId="43" fillId="0" borderId="0" xfId="0" applyFont="1" applyBorder="1"/>
    <xf numFmtId="0" fontId="43" fillId="0" borderId="0" xfId="0" applyFont="1" applyFill="1" applyBorder="1"/>
    <xf numFmtId="1" fontId="52" fillId="0" borderId="0" xfId="0" applyNumberFormat="1" applyFont="1" applyAlignment="1">
      <alignment horizontal="left"/>
    </xf>
    <xf numFmtId="0" fontId="0" fillId="23" borderId="0" xfId="0" applyFill="1" applyAlignment="1">
      <alignment wrapText="1"/>
    </xf>
    <xf numFmtId="0" fontId="10" fillId="0" borderId="29" xfId="0" applyFont="1" applyBorder="1" applyAlignment="1">
      <alignment horizontal="center"/>
    </xf>
    <xf numFmtId="0" fontId="28" fillId="0" borderId="29" xfId="0" applyFont="1" applyBorder="1" applyAlignment="1">
      <alignment horizontal="center"/>
    </xf>
    <xf numFmtId="0" fontId="52" fillId="31" borderId="29" xfId="0" applyFont="1" applyFill="1" applyBorder="1" applyAlignment="1">
      <alignment horizontal="center" vertical="center"/>
    </xf>
    <xf numFmtId="0" fontId="53" fillId="29" borderId="30" xfId="0" applyFont="1" applyFill="1" applyBorder="1" applyAlignment="1">
      <alignment horizontal="center" vertical="center"/>
    </xf>
    <xf numFmtId="0" fontId="42" fillId="3" borderId="30" xfId="0" applyFont="1" applyFill="1" applyBorder="1" applyAlignment="1">
      <alignment horizontal="center"/>
    </xf>
    <xf numFmtId="0" fontId="52" fillId="30" borderId="29" xfId="0" applyFont="1" applyFill="1" applyBorder="1" applyAlignment="1">
      <alignment horizontal="center" vertical="center"/>
    </xf>
    <xf numFmtId="0" fontId="2" fillId="0" borderId="0" xfId="0" applyFont="1" applyBorder="1"/>
    <xf numFmtId="0" fontId="52" fillId="30" borderId="52" xfId="0" applyFont="1" applyFill="1" applyBorder="1" applyAlignment="1">
      <alignment horizontal="center" vertical="center"/>
    </xf>
    <xf numFmtId="0" fontId="52" fillId="30" borderId="39" xfId="0" applyFont="1" applyFill="1" applyBorder="1" applyAlignment="1">
      <alignment horizontal="center" vertical="center"/>
    </xf>
    <xf numFmtId="0" fontId="10" fillId="0" borderId="52" xfId="0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41" fillId="0" borderId="52" xfId="0" applyFont="1" applyBorder="1" applyAlignment="1">
      <alignment horizontal="center"/>
    </xf>
    <xf numFmtId="0" fontId="24" fillId="11" borderId="22" xfId="0" applyFont="1" applyFill="1" applyBorder="1"/>
    <xf numFmtId="0" fontId="42" fillId="3" borderId="57" xfId="0" applyFont="1" applyFill="1" applyBorder="1" applyAlignment="1">
      <alignment horizontal="center"/>
    </xf>
    <xf numFmtId="0" fontId="4" fillId="3" borderId="58" xfId="0" applyFont="1" applyFill="1" applyBorder="1" applyAlignment="1">
      <alignment horizontal="center"/>
    </xf>
    <xf numFmtId="0" fontId="53" fillId="29" borderId="57" xfId="0" applyFont="1" applyFill="1" applyBorder="1" applyAlignment="1">
      <alignment horizontal="center" vertical="center"/>
    </xf>
    <xf numFmtId="0" fontId="53" fillId="29" borderId="58" xfId="0" applyFont="1" applyFill="1" applyBorder="1" applyAlignment="1">
      <alignment horizontal="center" vertical="center"/>
    </xf>
    <xf numFmtId="0" fontId="52" fillId="31" borderId="52" xfId="0" applyFont="1" applyFill="1" applyBorder="1" applyAlignment="1">
      <alignment horizontal="center" vertical="center"/>
    </xf>
    <xf numFmtId="0" fontId="54" fillId="31" borderId="29" xfId="0" applyFont="1" applyFill="1" applyBorder="1" applyAlignment="1">
      <alignment horizontal="center" vertical="center" wrapText="1"/>
    </xf>
    <xf numFmtId="0" fontId="10" fillId="0" borderId="58" xfId="0" applyFont="1" applyBorder="1" applyAlignment="1">
      <alignment horizontal="center"/>
    </xf>
    <xf numFmtId="0" fontId="54" fillId="31" borderId="39" xfId="0" applyFont="1" applyFill="1" applyBorder="1" applyAlignment="1">
      <alignment horizontal="center" vertical="center" wrapText="1"/>
    </xf>
    <xf numFmtId="2" fontId="48" fillId="20" borderId="31" xfId="0" applyNumberFormat="1" applyFont="1" applyFill="1" applyBorder="1" applyAlignment="1">
      <alignment horizontal="center" vertical="center"/>
    </xf>
    <xf numFmtId="2" fontId="48" fillId="20" borderId="29" xfId="0" applyNumberFormat="1" applyFont="1" applyFill="1" applyBorder="1" applyAlignment="1">
      <alignment horizontal="center" vertical="center"/>
    </xf>
    <xf numFmtId="2" fontId="48" fillId="0" borderId="3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5" fillId="0" borderId="0" xfId="0" applyFont="1" applyBorder="1"/>
    <xf numFmtId="0" fontId="42" fillId="17" borderId="47" xfId="0" applyFont="1" applyFill="1" applyBorder="1" applyAlignment="1">
      <alignment horizontal="center" vertical="center" wrapText="1"/>
    </xf>
    <xf numFmtId="0" fontId="37" fillId="17" borderId="48" xfId="0" applyFont="1" applyFill="1" applyBorder="1"/>
    <xf numFmtId="0" fontId="37" fillId="17" borderId="49" xfId="0" applyFont="1" applyFill="1" applyBorder="1"/>
    <xf numFmtId="0" fontId="53" fillId="0" borderId="59" xfId="0" applyFont="1" applyBorder="1" applyAlignment="1">
      <alignment horizontal="center"/>
    </xf>
    <xf numFmtId="0" fontId="53" fillId="0" borderId="60" xfId="0" applyFont="1" applyBorder="1" applyAlignment="1">
      <alignment horizontal="center"/>
    </xf>
    <xf numFmtId="0" fontId="53" fillId="0" borderId="61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41" xfId="0" applyFont="1" applyBorder="1" applyAlignment="1">
      <alignment horizontal="center"/>
    </xf>
    <xf numFmtId="0" fontId="28" fillId="0" borderId="40" xfId="0" applyFont="1" applyBorder="1" applyAlignment="1">
      <alignment horizontal="center"/>
    </xf>
    <xf numFmtId="0" fontId="43" fillId="0" borderId="0" xfId="0" applyFont="1" applyAlignment="1">
      <alignment horizontal="right" wrapText="1"/>
    </xf>
    <xf numFmtId="0" fontId="55" fillId="24" borderId="39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43" fillId="0" borderId="0" xfId="0" applyFont="1" applyAlignment="1">
      <alignment horizontal="center" vertical="center" wrapText="1"/>
    </xf>
    <xf numFmtId="0" fontId="43" fillId="0" borderId="16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56" fillId="34" borderId="13" xfId="0" applyFont="1" applyFill="1" applyBorder="1" applyAlignment="1">
      <alignment horizontal="center"/>
    </xf>
    <xf numFmtId="0" fontId="31" fillId="33" borderId="24" xfId="0" applyFont="1" applyFill="1" applyBorder="1"/>
    <xf numFmtId="0" fontId="41" fillId="33" borderId="29" xfId="0" applyFont="1" applyFill="1" applyBorder="1"/>
    <xf numFmtId="0" fontId="47" fillId="23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43" fillId="0" borderId="0" xfId="0" applyFont="1" applyAlignment="1">
      <alignment horizontal="center" vertical="center" wrapText="1"/>
    </xf>
    <xf numFmtId="1" fontId="52" fillId="0" borderId="0" xfId="0" applyNumberFormat="1" applyFont="1" applyAlignment="1">
      <alignment horizontal="left"/>
    </xf>
    <xf numFmtId="0" fontId="0" fillId="0" borderId="0" xfId="0" applyAlignment="1">
      <alignment horizontal="left" wrapText="1"/>
    </xf>
    <xf numFmtId="0" fontId="4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3" fillId="0" borderId="0" xfId="0" applyFont="1" applyAlignment="1">
      <alignment horizontal="center" vertical="center" wrapText="1"/>
    </xf>
    <xf numFmtId="0" fontId="43" fillId="0" borderId="29" xfId="0" applyFont="1" applyBorder="1" applyAlignment="1">
      <alignment horizontal="center"/>
    </xf>
    <xf numFmtId="0" fontId="51" fillId="35" borderId="0" xfId="0" applyFont="1" applyFill="1"/>
    <xf numFmtId="1" fontId="51" fillId="35" borderId="0" xfId="0" applyNumberFormat="1" applyFont="1" applyFill="1" applyAlignment="1">
      <alignment horizontal="center"/>
    </xf>
    <xf numFmtId="0" fontId="4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3" fillId="0" borderId="0" xfId="0" applyFont="1" applyAlignment="1">
      <alignment horizontal="center" vertical="center" wrapText="1"/>
    </xf>
    <xf numFmtId="0" fontId="43" fillId="0" borderId="29" xfId="0" applyFont="1" applyBorder="1" applyAlignment="1">
      <alignment horizontal="center"/>
    </xf>
    <xf numFmtId="0" fontId="45" fillId="20" borderId="29" xfId="0" applyFont="1" applyFill="1" applyBorder="1" applyAlignment="1">
      <alignment horizontal="center" vertical="center" wrapText="1"/>
    </xf>
    <xf numFmtId="0" fontId="45" fillId="22" borderId="29" xfId="0" applyFont="1" applyFill="1" applyBorder="1" applyAlignment="1">
      <alignment horizontal="center" vertical="center" wrapText="1"/>
    </xf>
    <xf numFmtId="0" fontId="45" fillId="23" borderId="29" xfId="0" applyFont="1" applyFill="1" applyBorder="1" applyAlignment="1">
      <alignment horizontal="center" vertical="center" wrapText="1"/>
    </xf>
    <xf numFmtId="0" fontId="51" fillId="0" borderId="0" xfId="0" applyFont="1" applyAlignment="1">
      <alignment horizontal="left"/>
    </xf>
    <xf numFmtId="2" fontId="48" fillId="22" borderId="29" xfId="0" applyNumberFormat="1" applyFont="1" applyFill="1" applyBorder="1" applyAlignment="1">
      <alignment horizontal="center" vertical="center"/>
    </xf>
    <xf numFmtId="2" fontId="0" fillId="25" borderId="0" xfId="0" applyNumberFormat="1" applyFill="1" applyAlignment="1">
      <alignment horizontal="center" wrapText="1"/>
    </xf>
    <xf numFmtId="0" fontId="43" fillId="0" borderId="35" xfId="0" applyFont="1" applyBorder="1" applyAlignment="1">
      <alignment horizontal="center" textRotation="255"/>
    </xf>
    <xf numFmtId="0" fontId="43" fillId="0" borderId="29" xfId="0" applyFont="1" applyBorder="1" applyAlignment="1"/>
    <xf numFmtId="0" fontId="57" fillId="0" borderId="29" xfId="0" applyFont="1" applyBorder="1" applyAlignment="1">
      <alignment horizontal="center" wrapText="1"/>
    </xf>
    <xf numFmtId="0" fontId="0" fillId="0" borderId="0" xfId="0" applyAlignment="1">
      <alignment horizontal="center" vertical="center"/>
    </xf>
    <xf numFmtId="2" fontId="48" fillId="23" borderId="29" xfId="0" applyNumberFormat="1" applyFont="1" applyFill="1" applyBorder="1" applyAlignment="1">
      <alignment horizontal="center" vertical="center"/>
    </xf>
    <xf numFmtId="1" fontId="52" fillId="0" borderId="0" xfId="0" applyNumberFormat="1" applyFont="1" applyAlignment="1">
      <alignment horizontal="center"/>
    </xf>
    <xf numFmtId="2" fontId="48" fillId="24" borderId="39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0" fillId="24" borderId="0" xfId="0" applyFont="1" applyFill="1"/>
    <xf numFmtId="0" fontId="0" fillId="0" borderId="29" xfId="0" applyFont="1" applyBorder="1"/>
    <xf numFmtId="0" fontId="0" fillId="0" borderId="0" xfId="0" applyFont="1" applyAlignment="1">
      <alignment vertical="top"/>
    </xf>
    <xf numFmtId="0" fontId="58" fillId="24" borderId="0" xfId="0" applyFont="1" applyFill="1" applyBorder="1"/>
    <xf numFmtId="0" fontId="6" fillId="24" borderId="0" xfId="0" applyFont="1" applyFill="1" applyBorder="1"/>
    <xf numFmtId="0" fontId="17" fillId="24" borderId="0" xfId="0" applyFont="1" applyFill="1" applyBorder="1"/>
    <xf numFmtId="0" fontId="1" fillId="14" borderId="24" xfId="0" applyFont="1" applyFill="1" applyBorder="1"/>
    <xf numFmtId="0" fontId="15" fillId="0" borderId="22" xfId="0" applyFont="1" applyBorder="1"/>
    <xf numFmtId="0" fontId="1" fillId="14" borderId="29" xfId="0" applyFont="1" applyFill="1" applyBorder="1"/>
    <xf numFmtId="0" fontId="43" fillId="0" borderId="0" xfId="0" applyFont="1" applyAlignment="1">
      <alignment horizontal="center" wrapText="1"/>
    </xf>
    <xf numFmtId="1" fontId="52" fillId="0" borderId="0" xfId="0" applyNumberFormat="1" applyFont="1" applyAlignment="1">
      <alignment horizontal="center"/>
    </xf>
    <xf numFmtId="0" fontId="43" fillId="0" borderId="0" xfId="0" applyFont="1" applyAlignment="1">
      <alignment horizontal="center" wrapText="1"/>
    </xf>
    <xf numFmtId="0" fontId="43" fillId="0" borderId="0" xfId="0" applyFont="1" applyAlignment="1">
      <alignment horizontal="left" wrapText="1"/>
    </xf>
    <xf numFmtId="0" fontId="0" fillId="0" borderId="0" xfId="0" applyAlignment="1">
      <alignment horizontal="center" wrapText="1"/>
    </xf>
    <xf numFmtId="1" fontId="52" fillId="0" borderId="0" xfId="0" applyNumberFormat="1" applyFont="1" applyAlignment="1">
      <alignment horizontal="center"/>
    </xf>
    <xf numFmtId="0" fontId="43" fillId="0" borderId="29" xfId="0" applyFont="1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43" fillId="0" borderId="0" xfId="0" applyFont="1" applyAlignment="1">
      <alignment horizontal="left" wrapText="1"/>
    </xf>
    <xf numFmtId="0" fontId="43" fillId="0" borderId="0" xfId="0" applyFont="1" applyAlignment="1">
      <alignment horizontal="center" wrapText="1"/>
    </xf>
    <xf numFmtId="1" fontId="52" fillId="0" borderId="0" xfId="0" applyNumberFormat="1" applyFont="1" applyAlignment="1">
      <alignment horizontal="center"/>
    </xf>
    <xf numFmtId="0" fontId="1" fillId="5" borderId="5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center" vertical="center" wrapText="1"/>
    </xf>
    <xf numFmtId="0" fontId="6" fillId="0" borderId="12" xfId="0" applyFont="1" applyBorder="1"/>
    <xf numFmtId="0" fontId="2" fillId="0" borderId="16" xfId="0" applyFont="1" applyBorder="1"/>
    <xf numFmtId="0" fontId="41" fillId="0" borderId="29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9" fillId="5" borderId="17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0" fillId="6" borderId="29" xfId="0" applyFont="1" applyFill="1" applyBorder="1"/>
    <xf numFmtId="0" fontId="0" fillId="6" borderId="7" xfId="0" applyFont="1" applyFill="1" applyBorder="1"/>
    <xf numFmtId="0" fontId="1" fillId="0" borderId="39" xfId="0" applyFont="1" applyBorder="1" applyAlignment="1">
      <alignment horizontal="center"/>
    </xf>
    <xf numFmtId="0" fontId="43" fillId="0" borderId="0" xfId="0" applyFont="1" applyAlignment="1">
      <alignment horizontal="center" wrapText="1"/>
    </xf>
    <xf numFmtId="1" fontId="52" fillId="0" borderId="0" xfId="0" applyNumberFormat="1" applyFont="1" applyAlignment="1">
      <alignment horizontal="center"/>
    </xf>
    <xf numFmtId="0" fontId="1" fillId="0" borderId="30" xfId="0" applyFont="1" applyBorder="1" applyAlignment="1">
      <alignment horizontal="center"/>
    </xf>
    <xf numFmtId="1" fontId="52" fillId="0" borderId="0" xfId="0" applyNumberFormat="1" applyFont="1" applyAlignment="1">
      <alignment horizontal="center"/>
    </xf>
    <xf numFmtId="1" fontId="52" fillId="0" borderId="0" xfId="0" applyNumberFormat="1" applyFont="1" applyAlignment="1">
      <alignment horizontal="left"/>
    </xf>
    <xf numFmtId="0" fontId="1" fillId="0" borderId="32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21" borderId="29" xfId="0" applyFill="1" applyBorder="1" applyAlignment="1">
      <alignment horizontal="center" wrapText="1"/>
    </xf>
    <xf numFmtId="0" fontId="61" fillId="0" borderId="0" xfId="0" applyFont="1" applyAlignment="1">
      <alignment wrapText="1"/>
    </xf>
    <xf numFmtId="0" fontId="61" fillId="0" borderId="0" xfId="0" applyFont="1" applyAlignment="1">
      <alignment vertical="center" wrapText="1"/>
    </xf>
    <xf numFmtId="0" fontId="62" fillId="0" borderId="0" xfId="0" applyFont="1" applyAlignment="1">
      <alignment wrapText="1"/>
    </xf>
    <xf numFmtId="0" fontId="26" fillId="0" borderId="32" xfId="0" applyFont="1" applyBorder="1" applyAlignment="1">
      <alignment horizontal="center"/>
    </xf>
    <xf numFmtId="0" fontId="20" fillId="0" borderId="30" xfId="0" applyFont="1" applyBorder="1" applyAlignment="1">
      <alignment horizontal="center"/>
    </xf>
    <xf numFmtId="0" fontId="34" fillId="0" borderId="31" xfId="0" applyFont="1" applyBorder="1" applyAlignment="1">
      <alignment horizontal="center"/>
    </xf>
    <xf numFmtId="0" fontId="1" fillId="36" borderId="29" xfId="0" applyFont="1" applyFill="1" applyBorder="1" applyAlignment="1">
      <alignment horizontal="center" vertical="center" wrapText="1"/>
    </xf>
    <xf numFmtId="0" fontId="1" fillId="0" borderId="52" xfId="0" applyFont="1" applyBorder="1" applyAlignment="1">
      <alignment horizontal="center"/>
    </xf>
    <xf numFmtId="0" fontId="56" fillId="34" borderId="29" xfId="0" applyFont="1" applyFill="1" applyBorder="1" applyAlignment="1">
      <alignment horizontal="center"/>
    </xf>
    <xf numFmtId="0" fontId="1" fillId="33" borderId="29" xfId="0" applyFont="1" applyFill="1" applyBorder="1"/>
    <xf numFmtId="0" fontId="8" fillId="11" borderId="19" xfId="0" applyFont="1" applyFill="1" applyBorder="1"/>
    <xf numFmtId="0" fontId="4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1" fontId="52" fillId="0" borderId="0" xfId="0" applyNumberFormat="1" applyFont="1" applyAlignment="1">
      <alignment horizontal="center"/>
    </xf>
    <xf numFmtId="0" fontId="43" fillId="0" borderId="29" xfId="0" applyFont="1" applyBorder="1" applyAlignment="1">
      <alignment horizontal="center" wrapText="1"/>
    </xf>
    <xf numFmtId="0" fontId="43" fillId="0" borderId="0" xfId="0" applyFont="1" applyAlignment="1">
      <alignment horizontal="center" vertical="center" wrapText="1"/>
    </xf>
    <xf numFmtId="0" fontId="43" fillId="0" borderId="29" xfId="0" applyFont="1" applyBorder="1" applyAlignment="1">
      <alignment horizontal="center"/>
    </xf>
    <xf numFmtId="1" fontId="52" fillId="0" borderId="0" xfId="0" applyNumberFormat="1" applyFont="1" applyAlignment="1">
      <alignment horizontal="left"/>
    </xf>
    <xf numFmtId="0" fontId="5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45" fillId="0" borderId="48" xfId="0" applyFont="1" applyBorder="1" applyAlignment="1">
      <alignment vertical="center" wrapText="1"/>
    </xf>
    <xf numFmtId="0" fontId="4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1" fontId="52" fillId="0" borderId="0" xfId="0" applyNumberFormat="1" applyFont="1" applyAlignment="1">
      <alignment horizontal="center"/>
    </xf>
    <xf numFmtId="0" fontId="43" fillId="0" borderId="29" xfId="0" applyFont="1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41" fillId="0" borderId="29" xfId="0" applyFont="1" applyBorder="1" applyAlignment="1">
      <alignment horizontal="center"/>
    </xf>
    <xf numFmtId="1" fontId="52" fillId="0" borderId="0" xfId="0" applyNumberFormat="1" applyFont="1" applyAlignment="1">
      <alignment horizontal="left"/>
    </xf>
    <xf numFmtId="0" fontId="2" fillId="0" borderId="0" xfId="0" applyFont="1"/>
    <xf numFmtId="0" fontId="2" fillId="0" borderId="22" xfId="0" applyFont="1" applyBorder="1"/>
    <xf numFmtId="0" fontId="3" fillId="15" borderId="29" xfId="0" applyFont="1" applyFill="1" applyBorder="1" applyAlignment="1">
      <alignment horizontal="center"/>
    </xf>
    <xf numFmtId="0" fontId="2" fillId="0" borderId="29" xfId="0" applyFont="1" applyBorder="1"/>
    <xf numFmtId="0" fontId="2" fillId="0" borderId="3" xfId="0" applyFont="1" applyBorder="1"/>
    <xf numFmtId="0" fontId="2" fillId="0" borderId="12" xfId="0" applyFont="1" applyBorder="1"/>
    <xf numFmtId="0" fontId="8" fillId="11" borderId="0" xfId="0" applyFont="1" applyFill="1" applyBorder="1"/>
    <xf numFmtId="0" fontId="42" fillId="15" borderId="29" xfId="0" applyFont="1" applyFill="1" applyBorder="1" applyAlignment="1">
      <alignment horizontal="center"/>
    </xf>
    <xf numFmtId="0" fontId="43" fillId="14" borderId="29" xfId="0" applyFont="1" applyFill="1" applyBorder="1"/>
    <xf numFmtId="0" fontId="41" fillId="0" borderId="0" xfId="0" applyFont="1" applyAlignment="1">
      <alignment horizontal="left" wrapText="1"/>
    </xf>
    <xf numFmtId="0" fontId="58" fillId="11" borderId="22" xfId="0" applyFont="1" applyFill="1" applyBorder="1"/>
    <xf numFmtId="0" fontId="43" fillId="0" borderId="17" xfId="0" applyFont="1" applyBorder="1"/>
    <xf numFmtId="0" fontId="58" fillId="11" borderId="0" xfId="0" applyFont="1" applyFill="1" applyBorder="1"/>
    <xf numFmtId="0" fontId="43" fillId="24" borderId="0" xfId="0" applyFont="1" applyFill="1"/>
    <xf numFmtId="0" fontId="41" fillId="14" borderId="29" xfId="0" applyFont="1" applyFill="1" applyBorder="1" applyAlignment="1">
      <alignment wrapText="1"/>
    </xf>
    <xf numFmtId="0" fontId="41" fillId="0" borderId="0" xfId="0" applyFont="1" applyAlignment="1">
      <alignment horizontal="center" wrapText="1"/>
    </xf>
    <xf numFmtId="0" fontId="58" fillId="11" borderId="19" xfId="0" applyFont="1" applyFill="1" applyBorder="1"/>
    <xf numFmtId="0" fontId="43" fillId="0" borderId="3" xfId="0" applyFont="1" applyBorder="1"/>
    <xf numFmtId="0" fontId="43" fillId="0" borderId="12" xfId="0" applyFont="1" applyBorder="1"/>
    <xf numFmtId="0" fontId="41" fillId="14" borderId="35" xfId="0" applyFont="1" applyFill="1" applyBorder="1" applyAlignment="1">
      <alignment vertical="center" wrapText="1"/>
    </xf>
    <xf numFmtId="0" fontId="64" fillId="0" borderId="29" xfId="0" applyFont="1" applyBorder="1"/>
    <xf numFmtId="166" fontId="2" fillId="24" borderId="0" xfId="0" applyNumberFormat="1" applyFont="1" applyFill="1"/>
    <xf numFmtId="0" fontId="43" fillId="14" borderId="35" xfId="0" applyFont="1" applyFill="1" applyBorder="1" applyAlignment="1">
      <alignment vertical="center"/>
    </xf>
    <xf numFmtId="0" fontId="64" fillId="0" borderId="29" xfId="0" applyFont="1" applyBorder="1" applyAlignment="1">
      <alignment horizontal="center"/>
    </xf>
    <xf numFmtId="166" fontId="43" fillId="24" borderId="0" xfId="0" applyNumberFormat="1" applyFont="1" applyFill="1"/>
    <xf numFmtId="0" fontId="65" fillId="20" borderId="48" xfId="0" applyFont="1" applyFill="1" applyBorder="1"/>
    <xf numFmtId="0" fontId="65" fillId="0" borderId="29" xfId="0" applyFont="1" applyBorder="1" applyAlignment="1">
      <alignment horizontal="center"/>
    </xf>
    <xf numFmtId="0" fontId="45" fillId="0" borderId="48" xfId="0" applyFont="1" applyBorder="1" applyAlignment="1">
      <alignment vertical="center"/>
    </xf>
    <xf numFmtId="0" fontId="67" fillId="0" borderId="0" xfId="0" applyFont="1" applyAlignment="1">
      <alignment horizontal="justify" vertical="center" wrapText="1"/>
    </xf>
    <xf numFmtId="0" fontId="64" fillId="0" borderId="0" xfId="0" applyFont="1" applyAlignment="1">
      <alignment wrapText="1"/>
    </xf>
    <xf numFmtId="0" fontId="65" fillId="5" borderId="34" xfId="0" applyFont="1" applyFill="1" applyBorder="1" applyAlignment="1">
      <alignment horizontal="center" vertical="center" wrapText="1"/>
    </xf>
    <xf numFmtId="0" fontId="64" fillId="0" borderId="29" xfId="0" applyFont="1" applyBorder="1" applyAlignment="1">
      <alignment horizontal="center" wrapText="1"/>
    </xf>
    <xf numFmtId="0" fontId="65" fillId="0" borderId="6" xfId="0" applyFont="1" applyBorder="1" applyAlignment="1">
      <alignment horizontal="center" vertical="center"/>
    </xf>
    <xf numFmtId="0" fontId="65" fillId="0" borderId="29" xfId="0" applyFont="1" applyBorder="1" applyAlignment="1">
      <alignment horizontal="center" vertical="center" wrapText="1"/>
    </xf>
    <xf numFmtId="0" fontId="65" fillId="0" borderId="29" xfId="0" applyFont="1" applyBorder="1" applyAlignment="1">
      <alignment horizontal="center" vertical="center"/>
    </xf>
    <xf numFmtId="0" fontId="66" fillId="7" borderId="32" xfId="0" applyFont="1" applyFill="1" applyBorder="1" applyAlignment="1"/>
    <xf numFmtId="0" fontId="66" fillId="7" borderId="30" xfId="0" applyFont="1" applyFill="1" applyBorder="1" applyAlignment="1"/>
    <xf numFmtId="0" fontId="66" fillId="7" borderId="31" xfId="0" applyFont="1" applyFill="1" applyBorder="1" applyAlignment="1"/>
    <xf numFmtId="0" fontId="66" fillId="7" borderId="0" xfId="0" applyFont="1" applyFill="1" applyBorder="1" applyAlignment="1"/>
    <xf numFmtId="0" fontId="41" fillId="0" borderId="0" xfId="0" applyFont="1" applyBorder="1" applyAlignment="1">
      <alignment vertical="center" wrapText="1"/>
    </xf>
    <xf numFmtId="0" fontId="2" fillId="0" borderId="29" xfId="0" applyFont="1" applyBorder="1" applyAlignment="1">
      <alignment horizontal="center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41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14" fillId="7" borderId="8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29" fillId="12" borderId="21" xfId="0" applyFont="1" applyFill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34" fillId="0" borderId="26" xfId="0" applyFont="1" applyBorder="1" applyAlignment="1">
      <alignment horizontal="center"/>
    </xf>
    <xf numFmtId="0" fontId="43" fillId="0" borderId="36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26" fillId="0" borderId="18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43" fillId="0" borderId="0" xfId="0" applyFont="1" applyAlignment="1">
      <alignment horizontal="center" wrapText="1"/>
    </xf>
    <xf numFmtId="0" fontId="43" fillId="0" borderId="0" xfId="0" applyFont="1" applyAlignment="1">
      <alignment horizontal="left" wrapText="1"/>
    </xf>
    <xf numFmtId="0" fontId="43" fillId="0" borderId="36" xfId="0" applyFont="1" applyBorder="1" applyAlignment="1">
      <alignment horizontal="center" wrapText="1"/>
    </xf>
    <xf numFmtId="0" fontId="0" fillId="0" borderId="37" xfId="0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43" fillId="0" borderId="37" xfId="0" applyFont="1" applyBorder="1" applyAlignment="1">
      <alignment horizontal="center" wrapText="1"/>
    </xf>
    <xf numFmtId="0" fontId="43" fillId="0" borderId="38" xfId="0" applyFont="1" applyBorder="1" applyAlignment="1">
      <alignment horizontal="center" wrapText="1"/>
    </xf>
    <xf numFmtId="0" fontId="43" fillId="24" borderId="62" xfId="0" applyFont="1" applyFill="1" applyBorder="1" applyAlignment="1">
      <alignment horizontal="center"/>
    </xf>
    <xf numFmtId="0" fontId="3" fillId="20" borderId="32" xfId="0" applyFont="1" applyFill="1" applyBorder="1" applyAlignment="1">
      <alignment horizontal="center"/>
    </xf>
    <xf numFmtId="0" fontId="3" fillId="20" borderId="30" xfId="0" applyFont="1" applyFill="1" applyBorder="1" applyAlignment="1">
      <alignment horizontal="center"/>
    </xf>
    <xf numFmtId="0" fontId="3" fillId="20" borderId="31" xfId="0" applyFont="1" applyFill="1" applyBorder="1" applyAlignment="1">
      <alignment horizontal="center"/>
    </xf>
    <xf numFmtId="0" fontId="65" fillId="0" borderId="32" xfId="0" applyFont="1" applyBorder="1" applyAlignment="1">
      <alignment horizontal="center"/>
    </xf>
    <xf numFmtId="0" fontId="63" fillId="0" borderId="32" xfId="0" applyFont="1" applyBorder="1" applyAlignment="1">
      <alignment horizontal="center"/>
    </xf>
    <xf numFmtId="0" fontId="63" fillId="0" borderId="30" xfId="0" applyFont="1" applyBorder="1" applyAlignment="1">
      <alignment horizontal="center"/>
    </xf>
    <xf numFmtId="0" fontId="63" fillId="0" borderId="31" xfId="0" applyFont="1" applyBorder="1" applyAlignment="1">
      <alignment horizontal="center"/>
    </xf>
    <xf numFmtId="0" fontId="41" fillId="0" borderId="32" xfId="0" applyFont="1" applyBorder="1" applyAlignment="1">
      <alignment horizontal="center"/>
    </xf>
    <xf numFmtId="0" fontId="41" fillId="0" borderId="30" xfId="0" applyFont="1" applyBorder="1" applyAlignment="1">
      <alignment horizontal="center"/>
    </xf>
    <xf numFmtId="0" fontId="41" fillId="0" borderId="31" xfId="0" applyFont="1" applyBorder="1" applyAlignment="1">
      <alignment horizontal="center"/>
    </xf>
    <xf numFmtId="0" fontId="41" fillId="0" borderId="0" xfId="0" applyFont="1" applyAlignment="1">
      <alignment horizontal="left" wrapText="1"/>
    </xf>
    <xf numFmtId="0" fontId="42" fillId="20" borderId="32" xfId="0" applyFont="1" applyFill="1" applyBorder="1" applyAlignment="1">
      <alignment horizontal="center"/>
    </xf>
    <xf numFmtId="0" fontId="42" fillId="20" borderId="30" xfId="0" applyFont="1" applyFill="1" applyBorder="1" applyAlignment="1">
      <alignment horizontal="center"/>
    </xf>
    <xf numFmtId="0" fontId="42" fillId="20" borderId="31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42" fillId="7" borderId="32" xfId="0" applyFont="1" applyFill="1" applyBorder="1" applyAlignment="1">
      <alignment horizontal="center"/>
    </xf>
    <xf numFmtId="0" fontId="42" fillId="7" borderId="30" xfId="0" applyFont="1" applyFill="1" applyBorder="1" applyAlignment="1">
      <alignment horizontal="center"/>
    </xf>
    <xf numFmtId="0" fontId="42" fillId="7" borderId="31" xfId="0" applyFont="1" applyFill="1" applyBorder="1" applyAlignment="1">
      <alignment horizontal="center"/>
    </xf>
    <xf numFmtId="0" fontId="3" fillId="7" borderId="32" xfId="0" applyFont="1" applyFill="1" applyBorder="1" applyAlignment="1">
      <alignment horizontal="center"/>
    </xf>
    <xf numFmtId="0" fontId="3" fillId="7" borderId="30" xfId="0" applyFont="1" applyFill="1" applyBorder="1" applyAlignment="1">
      <alignment horizontal="center"/>
    </xf>
    <xf numFmtId="0" fontId="3" fillId="7" borderId="31" xfId="0" applyFont="1" applyFill="1" applyBorder="1" applyAlignment="1">
      <alignment horizontal="center"/>
    </xf>
    <xf numFmtId="0" fontId="3" fillId="13" borderId="23" xfId="0" applyFont="1" applyFill="1" applyBorder="1" applyAlignment="1">
      <alignment horizontal="center"/>
    </xf>
    <xf numFmtId="0" fontId="30" fillId="13" borderId="23" xfId="0" applyFont="1" applyFill="1" applyBorder="1" applyAlignment="1">
      <alignment horizontal="center"/>
    </xf>
    <xf numFmtId="0" fontId="30" fillId="13" borderId="29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44" fillId="25" borderId="0" xfId="0" applyFont="1" applyFill="1" applyAlignment="1">
      <alignment horizontal="center" wrapText="1"/>
    </xf>
    <xf numFmtId="1" fontId="52" fillId="0" borderId="0" xfId="0" applyNumberFormat="1" applyFont="1" applyAlignment="1">
      <alignment horizontal="center"/>
    </xf>
    <xf numFmtId="0" fontId="14" fillId="7" borderId="29" xfId="0" applyFont="1" applyFill="1" applyBorder="1" applyAlignment="1">
      <alignment horizontal="center"/>
    </xf>
    <xf numFmtId="0" fontId="3" fillId="2" borderId="29" xfId="0" applyFont="1" applyFill="1" applyBorder="1" applyAlignment="1">
      <alignment horizontal="center"/>
    </xf>
    <xf numFmtId="0" fontId="43" fillId="0" borderId="35" xfId="0" applyFont="1" applyBorder="1" applyAlignment="1">
      <alignment horizontal="center" textRotation="255" wrapText="1"/>
    </xf>
    <xf numFmtId="0" fontId="0" fillId="0" borderId="14" xfId="0" applyBorder="1" applyAlignment="1">
      <alignment horizontal="center" textRotation="255" wrapText="1"/>
    </xf>
    <xf numFmtId="0" fontId="0" fillId="0" borderId="34" xfId="0" applyBorder="1" applyAlignment="1">
      <alignment horizontal="center" textRotation="255" wrapText="1"/>
    </xf>
    <xf numFmtId="0" fontId="43" fillId="0" borderId="29" xfId="0" applyFont="1" applyBorder="1" applyAlignment="1">
      <alignment horizontal="center" wrapText="1"/>
    </xf>
    <xf numFmtId="0" fontId="43" fillId="0" borderId="0" xfId="0" applyFont="1" applyAlignment="1">
      <alignment horizontal="center" vertical="center" wrapText="1"/>
    </xf>
    <xf numFmtId="0" fontId="0" fillId="0" borderId="29" xfId="0" applyBorder="1" applyAlignment="1">
      <alignment horizontal="center" wrapText="1"/>
    </xf>
    <xf numFmtId="0" fontId="43" fillId="25" borderId="50" xfId="0" applyFont="1" applyFill="1" applyBorder="1" applyAlignment="1">
      <alignment horizontal="center" wrapText="1"/>
    </xf>
    <xf numFmtId="0" fontId="43" fillId="25" borderId="16" xfId="0" applyFont="1" applyFill="1" applyBorder="1" applyAlignment="1">
      <alignment horizontal="center" wrapText="1"/>
    </xf>
    <xf numFmtId="0" fontId="14" fillId="7" borderId="17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43" fillId="0" borderId="12" xfId="0" applyFont="1" applyBorder="1" applyAlignment="1">
      <alignment horizontal="center" wrapText="1"/>
    </xf>
    <xf numFmtId="0" fontId="43" fillId="24" borderId="29" xfId="0" applyFont="1" applyFill="1" applyBorder="1" applyAlignment="1">
      <alignment horizontal="center" vertical="center" wrapText="1"/>
    </xf>
    <xf numFmtId="0" fontId="0" fillId="24" borderId="29" xfId="0" applyFill="1" applyBorder="1" applyAlignment="1">
      <alignment horizontal="center" vertical="center" wrapText="1"/>
    </xf>
    <xf numFmtId="0" fontId="41" fillId="20" borderId="32" xfId="0" applyFont="1" applyFill="1" applyBorder="1" applyAlignment="1">
      <alignment horizontal="center" wrapText="1"/>
    </xf>
    <xf numFmtId="0" fontId="38" fillId="18" borderId="30" xfId="0" applyFont="1" applyFill="1" applyBorder="1" applyAlignment="1">
      <alignment horizontal="center" wrapText="1"/>
    </xf>
    <xf numFmtId="0" fontId="35" fillId="16" borderId="27" xfId="0" applyFont="1" applyFill="1" applyBorder="1" applyAlignment="1">
      <alignment horizontal="center" wrapText="1"/>
    </xf>
    <xf numFmtId="0" fontId="43" fillId="0" borderId="32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43" fillId="0" borderId="30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center" vertical="center" wrapText="1"/>
    </xf>
    <xf numFmtId="0" fontId="41" fillId="20" borderId="30" xfId="0" applyFont="1" applyFill="1" applyBorder="1" applyAlignment="1">
      <alignment horizontal="center" wrapText="1"/>
    </xf>
    <xf numFmtId="0" fontId="41" fillId="20" borderId="31" xfId="0" applyFont="1" applyFill="1" applyBorder="1" applyAlignment="1">
      <alignment horizontal="center" wrapText="1"/>
    </xf>
    <xf numFmtId="0" fontId="26" fillId="0" borderId="32" xfId="0" applyFont="1" applyBorder="1" applyAlignment="1">
      <alignment horizontal="center"/>
    </xf>
    <xf numFmtId="0" fontId="1" fillId="0" borderId="32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29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1" fillId="20" borderId="32" xfId="0" applyFont="1" applyFill="1" applyBorder="1" applyAlignment="1">
      <alignment horizontal="center" wrapText="1"/>
    </xf>
    <xf numFmtId="0" fontId="3" fillId="8" borderId="9" xfId="0" applyFont="1" applyFill="1" applyBorder="1" applyAlignment="1">
      <alignment horizontal="center" wrapText="1"/>
    </xf>
    <xf numFmtId="0" fontId="16" fillId="9" borderId="11" xfId="0" applyFont="1" applyFill="1" applyBorder="1" applyAlignment="1">
      <alignment horizontal="center" wrapText="1"/>
    </xf>
    <xf numFmtId="0" fontId="39" fillId="19" borderId="31" xfId="0" applyFont="1" applyFill="1" applyBorder="1" applyAlignment="1">
      <alignment horizontal="center" wrapText="1"/>
    </xf>
    <xf numFmtId="0" fontId="35" fillId="16" borderId="31" xfId="0" applyFont="1" applyFill="1" applyBorder="1" applyAlignment="1">
      <alignment horizontal="center" wrapText="1"/>
    </xf>
    <xf numFmtId="0" fontId="42" fillId="7" borderId="8" xfId="0" applyFont="1" applyFill="1" applyBorder="1" applyAlignment="1">
      <alignment horizontal="center"/>
    </xf>
    <xf numFmtId="0" fontId="41" fillId="0" borderId="18" xfId="0" applyFont="1" applyBorder="1" applyAlignment="1">
      <alignment horizontal="center"/>
    </xf>
    <xf numFmtId="9" fontId="0" fillId="0" borderId="0" xfId="0" applyNumberFormat="1" applyAlignment="1">
      <alignment horizontal="center" wrapText="1"/>
    </xf>
    <xf numFmtId="0" fontId="0" fillId="23" borderId="0" xfId="0" applyFill="1" applyAlignment="1">
      <alignment horizontal="center" wrapText="1"/>
    </xf>
    <xf numFmtId="2" fontId="0" fillId="23" borderId="0" xfId="0" applyNumberFormat="1" applyFill="1" applyAlignment="1">
      <alignment horizontal="center" wrapText="1"/>
    </xf>
    <xf numFmtId="165" fontId="0" fillId="0" borderId="0" xfId="0" applyNumberFormat="1" applyAlignment="1">
      <alignment horizontal="center" wrapText="1"/>
    </xf>
    <xf numFmtId="0" fontId="0" fillId="24" borderId="0" xfId="0" applyFill="1" applyAlignment="1">
      <alignment horizontal="center" wrapText="1"/>
    </xf>
    <xf numFmtId="0" fontId="64" fillId="24" borderId="0" xfId="0" applyFont="1" applyFill="1" applyAlignment="1">
      <alignment horizontal="center" wrapText="1"/>
    </xf>
    <xf numFmtId="0" fontId="43" fillId="0" borderId="29" xfId="0" applyFont="1" applyBorder="1" applyAlignment="1">
      <alignment horizontal="center"/>
    </xf>
    <xf numFmtId="0" fontId="3" fillId="3" borderId="54" xfId="0" applyFont="1" applyFill="1" applyBorder="1" applyAlignment="1">
      <alignment horizontal="center"/>
    </xf>
    <xf numFmtId="0" fontId="42" fillId="3" borderId="55" xfId="0" applyFont="1" applyFill="1" applyBorder="1" applyAlignment="1">
      <alignment horizontal="center"/>
    </xf>
    <xf numFmtId="0" fontId="42" fillId="3" borderId="56" xfId="0" applyFont="1" applyFill="1" applyBorder="1" applyAlignment="1">
      <alignment horizontal="center"/>
    </xf>
    <xf numFmtId="0" fontId="53" fillId="0" borderId="57" xfId="0" applyFont="1" applyBorder="1" applyAlignment="1">
      <alignment horizontal="center"/>
    </xf>
    <xf numFmtId="0" fontId="53" fillId="0" borderId="30" xfId="0" applyFont="1" applyBorder="1" applyAlignment="1">
      <alignment horizontal="center"/>
    </xf>
    <xf numFmtId="0" fontId="53" fillId="0" borderId="58" xfId="0" applyFont="1" applyBorder="1" applyAlignment="1">
      <alignment horizontal="center"/>
    </xf>
    <xf numFmtId="0" fontId="53" fillId="24" borderId="57" xfId="0" applyFont="1" applyFill="1" applyBorder="1" applyAlignment="1">
      <alignment horizontal="center"/>
    </xf>
    <xf numFmtId="0" fontId="53" fillId="24" borderId="30" xfId="0" applyFont="1" applyFill="1" applyBorder="1" applyAlignment="1">
      <alignment horizontal="center"/>
    </xf>
    <xf numFmtId="0" fontId="53" fillId="24" borderId="58" xfId="0" applyFont="1" applyFill="1" applyBorder="1" applyAlignment="1">
      <alignment horizontal="center"/>
    </xf>
    <xf numFmtId="0" fontId="42" fillId="32" borderId="51" xfId="0" applyFont="1" applyFill="1" applyBorder="1" applyAlignment="1">
      <alignment horizontal="center"/>
    </xf>
    <xf numFmtId="0" fontId="5" fillId="32" borderId="44" xfId="0" applyFont="1" applyFill="1" applyBorder="1" applyAlignment="1">
      <alignment horizontal="center"/>
    </xf>
    <xf numFmtId="0" fontId="5" fillId="32" borderId="45" xfId="0" applyFont="1" applyFill="1" applyBorder="1" applyAlignment="1">
      <alignment horizontal="center"/>
    </xf>
    <xf numFmtId="0" fontId="42" fillId="28" borderId="52" xfId="0" applyFont="1" applyFill="1" applyBorder="1" applyAlignment="1">
      <alignment horizontal="center"/>
    </xf>
    <xf numFmtId="0" fontId="42" fillId="28" borderId="29" xfId="0" applyFont="1" applyFill="1" applyBorder="1" applyAlignment="1">
      <alignment horizontal="center"/>
    </xf>
    <xf numFmtId="0" fontId="42" fillId="32" borderId="52" xfId="0" applyFont="1" applyFill="1" applyBorder="1" applyAlignment="1">
      <alignment horizontal="center"/>
    </xf>
    <xf numFmtId="0" fontId="42" fillId="32" borderId="29" xfId="0" applyFont="1" applyFill="1" applyBorder="1" applyAlignment="1">
      <alignment horizontal="center"/>
    </xf>
    <xf numFmtId="0" fontId="42" fillId="32" borderId="39" xfId="0" applyFont="1" applyFill="1" applyBorder="1" applyAlignment="1">
      <alignment horizontal="center"/>
    </xf>
    <xf numFmtId="0" fontId="5" fillId="28" borderId="29" xfId="0" applyFont="1" applyFill="1" applyBorder="1" applyAlignment="1">
      <alignment horizontal="center"/>
    </xf>
    <xf numFmtId="0" fontId="42" fillId="28" borderId="32" xfId="0" applyFont="1" applyFill="1" applyBorder="1" applyAlignment="1">
      <alignment horizontal="center"/>
    </xf>
    <xf numFmtId="0" fontId="5" fillId="28" borderId="30" xfId="0" applyFont="1" applyFill="1" applyBorder="1" applyAlignment="1">
      <alignment horizontal="center"/>
    </xf>
    <xf numFmtId="0" fontId="5" fillId="28" borderId="31" xfId="0" applyFont="1" applyFill="1" applyBorder="1" applyAlignment="1">
      <alignment horizontal="center"/>
    </xf>
    <xf numFmtId="0" fontId="5" fillId="28" borderId="58" xfId="0" applyFont="1" applyFill="1" applyBorder="1" applyAlignment="1">
      <alignment horizontal="center"/>
    </xf>
    <xf numFmtId="0" fontId="42" fillId="28" borderId="54" xfId="0" applyFont="1" applyFill="1" applyBorder="1" applyAlignment="1">
      <alignment horizontal="center"/>
    </xf>
    <xf numFmtId="0" fontId="42" fillId="28" borderId="55" xfId="0" applyFont="1" applyFill="1" applyBorder="1" applyAlignment="1">
      <alignment horizontal="center"/>
    </xf>
    <xf numFmtId="0" fontId="42" fillId="28" borderId="56" xfId="0" applyFont="1" applyFill="1" applyBorder="1" applyAlignment="1">
      <alignment horizontal="center"/>
    </xf>
    <xf numFmtId="1" fontId="52" fillId="0" borderId="0" xfId="0" applyNumberFormat="1" applyFont="1" applyAlignment="1">
      <alignment horizontal="left"/>
    </xf>
    <xf numFmtId="0" fontId="43" fillId="0" borderId="16" xfId="0" applyFont="1" applyBorder="1" applyAlignment="1">
      <alignment horizontal="center" vertical="center" wrapText="1"/>
    </xf>
    <xf numFmtId="1" fontId="52" fillId="0" borderId="0" xfId="0" applyNumberFormat="1" applyFont="1" applyAlignment="1">
      <alignment horizontal="center" wrapText="1"/>
    </xf>
    <xf numFmtId="0" fontId="4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32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1" fillId="0" borderId="63" xfId="0" applyFont="1" applyBorder="1" applyAlignment="1">
      <alignment horizontal="center"/>
    </xf>
    <xf numFmtId="0" fontId="0" fillId="21" borderId="29" xfId="0" applyFill="1" applyBorder="1" applyAlignment="1">
      <alignment horizontal="center" wrapText="1"/>
    </xf>
    <xf numFmtId="0" fontId="65" fillId="20" borderId="57" xfId="0" applyFont="1" applyFill="1" applyBorder="1" applyAlignment="1">
      <alignment horizontal="center"/>
    </xf>
    <xf numFmtId="0" fontId="65" fillId="20" borderId="30" xfId="0" applyFont="1" applyFill="1" applyBorder="1" applyAlignment="1">
      <alignment horizontal="center"/>
    </xf>
    <xf numFmtId="0" fontId="65" fillId="20" borderId="31" xfId="0" applyFont="1" applyFill="1" applyBorder="1" applyAlignment="1">
      <alignment horizontal="center"/>
    </xf>
    <xf numFmtId="0" fontId="0" fillId="21" borderId="32" xfId="0" applyFill="1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0" fillId="34" borderId="29" xfId="0" applyFill="1" applyBorder="1" applyAlignment="1">
      <alignment horizontal="center" wrapText="1"/>
    </xf>
    <xf numFmtId="0" fontId="43" fillId="0" borderId="16" xfId="0" applyFont="1" applyBorder="1" applyAlignment="1">
      <alignment horizontal="center" wrapText="1"/>
    </xf>
    <xf numFmtId="0" fontId="43" fillId="24" borderId="0" xfId="0" applyFont="1" applyFill="1" applyAlignment="1">
      <alignment horizontal="center" vertical="center" wrapText="1"/>
    </xf>
    <xf numFmtId="0" fontId="0" fillId="24" borderId="0" xfId="0" applyFill="1" applyAlignment="1">
      <alignment horizontal="center" vertical="center" wrapText="1"/>
    </xf>
    <xf numFmtId="0" fontId="14" fillId="7" borderId="34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47" fillId="25" borderId="0" xfId="0" applyFont="1" applyFill="1" applyAlignment="1">
      <alignment horizontal="center" vertical="center" wrapText="1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left" wrapText="1"/>
    </xf>
    <xf numFmtId="0" fontId="51" fillId="0" borderId="0" xfId="0" applyFont="1" applyAlignment="1">
      <alignment horizontal="center" wrapText="1"/>
    </xf>
    <xf numFmtId="0" fontId="5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" fontId="51" fillId="0" borderId="0" xfId="0" applyNumberFormat="1" applyFont="1" applyAlignment="1">
      <alignment horizontal="left"/>
    </xf>
    <xf numFmtId="1" fontId="51" fillId="0" borderId="22" xfId="0" applyNumberFormat="1" applyFont="1" applyBorder="1" applyAlignment="1">
      <alignment horizontal="left"/>
    </xf>
    <xf numFmtId="0" fontId="66" fillId="7" borderId="17" xfId="0" applyFont="1" applyFill="1" applyBorder="1" applyAlignment="1">
      <alignment horizontal="center"/>
    </xf>
    <xf numFmtId="0" fontId="45" fillId="20" borderId="44" xfId="0" applyFont="1" applyFill="1" applyBorder="1" applyAlignment="1">
      <alignment horizontal="center" vertical="center" wrapText="1"/>
    </xf>
    <xf numFmtId="0" fontId="45" fillId="20" borderId="29" xfId="0" applyFont="1" applyFill="1" applyBorder="1" applyAlignment="1">
      <alignment horizontal="center" vertical="center" wrapText="1"/>
    </xf>
    <xf numFmtId="0" fontId="45" fillId="23" borderId="44" xfId="0" applyFont="1" applyFill="1" applyBorder="1" applyAlignment="1">
      <alignment horizontal="center" vertical="center" wrapText="1"/>
    </xf>
    <xf numFmtId="0" fontId="45" fillId="23" borderId="29" xfId="0" applyFont="1" applyFill="1" applyBorder="1" applyAlignment="1">
      <alignment horizontal="center" vertical="center" wrapText="1"/>
    </xf>
    <xf numFmtId="0" fontId="46" fillId="20" borderId="36" xfId="0" applyFont="1" applyFill="1" applyBorder="1" applyAlignment="1">
      <alignment horizontal="center" vertical="center" wrapText="1"/>
    </xf>
    <xf numFmtId="0" fontId="46" fillId="20" borderId="37" xfId="0" applyFont="1" applyFill="1" applyBorder="1" applyAlignment="1">
      <alignment horizontal="center" vertical="center" wrapText="1"/>
    </xf>
    <xf numFmtId="0" fontId="46" fillId="22" borderId="36" xfId="0" applyFont="1" applyFill="1" applyBorder="1" applyAlignment="1">
      <alignment horizontal="center" vertical="center" wrapText="1"/>
    </xf>
    <xf numFmtId="0" fontId="46" fillId="22" borderId="37" xfId="0" applyFont="1" applyFill="1" applyBorder="1" applyAlignment="1">
      <alignment horizontal="center" vertical="center" wrapText="1"/>
    </xf>
    <xf numFmtId="0" fontId="46" fillId="22" borderId="38" xfId="0" applyFont="1" applyFill="1" applyBorder="1" applyAlignment="1">
      <alignment horizontal="center" vertical="center" wrapText="1"/>
    </xf>
    <xf numFmtId="0" fontId="46" fillId="23" borderId="36" xfId="0" applyFont="1" applyFill="1" applyBorder="1" applyAlignment="1">
      <alignment horizontal="center" vertical="center" wrapText="1"/>
    </xf>
    <xf numFmtId="0" fontId="46" fillId="23" borderId="37" xfId="0" applyFont="1" applyFill="1" applyBorder="1" applyAlignment="1">
      <alignment horizontal="center" vertical="center" wrapText="1"/>
    </xf>
    <xf numFmtId="0" fontId="46" fillId="23" borderId="38" xfId="0" applyFont="1" applyFill="1" applyBorder="1" applyAlignment="1">
      <alignment horizontal="center" vertical="center" wrapText="1"/>
    </xf>
    <xf numFmtId="0" fontId="45" fillId="0" borderId="47" xfId="0" applyFont="1" applyBorder="1" applyAlignment="1">
      <alignment vertical="center" wrapText="1"/>
    </xf>
    <xf numFmtId="0" fontId="45" fillId="0" borderId="48" xfId="0" applyFont="1" applyBorder="1" applyAlignment="1">
      <alignment vertical="center" wrapText="1"/>
    </xf>
    <xf numFmtId="0" fontId="45" fillId="20" borderId="46" xfId="0" applyFont="1" applyFill="1" applyBorder="1" applyAlignment="1">
      <alignment horizontal="center" vertical="center" wrapText="1"/>
    </xf>
    <xf numFmtId="0" fontId="45" fillId="20" borderId="31" xfId="0" applyFont="1" applyFill="1" applyBorder="1" applyAlignment="1">
      <alignment horizontal="center" vertical="center" wrapText="1"/>
    </xf>
    <xf numFmtId="0" fontId="45" fillId="24" borderId="45" xfId="0" applyFont="1" applyFill="1" applyBorder="1" applyAlignment="1">
      <alignment horizontal="center" vertical="center" wrapText="1"/>
    </xf>
    <xf numFmtId="0" fontId="45" fillId="24" borderId="39" xfId="0" applyFont="1" applyFill="1" applyBorder="1" applyAlignment="1">
      <alignment horizontal="center" vertical="center" wrapText="1"/>
    </xf>
    <xf numFmtId="0" fontId="45" fillId="22" borderId="44" xfId="0" applyFont="1" applyFill="1" applyBorder="1" applyAlignment="1">
      <alignment horizontal="center" vertical="center" wrapText="1"/>
    </xf>
    <xf numFmtId="0" fontId="45" fillId="22" borderId="29" xfId="0" applyFont="1" applyFill="1" applyBorder="1" applyAlignment="1">
      <alignment horizontal="center" vertical="center" wrapText="1"/>
    </xf>
  </cellXfs>
  <cellStyles count="58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6</xdr:col>
      <xdr:colOff>165100</xdr:colOff>
      <xdr:row>54</xdr:row>
      <xdr:rowOff>152400</xdr:rowOff>
    </xdr:to>
    <xdr:sp macro="" textlink="">
      <xdr:nvSpPr>
        <xdr:cNvPr id="1029" name="Rectangle 5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165100</xdr:colOff>
      <xdr:row>54</xdr:row>
      <xdr:rowOff>152400</xdr:rowOff>
    </xdr:to>
    <xdr:sp macro="" textlink="">
      <xdr:nvSpPr>
        <xdr:cNvPr id="1031" name="Rectangle 7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165100</xdr:colOff>
      <xdr:row>54</xdr:row>
      <xdr:rowOff>152400</xdr:rowOff>
    </xdr:to>
    <xdr:sp macro="" textlink="">
      <xdr:nvSpPr>
        <xdr:cNvPr id="2" name="AutoShape 7"/>
        <xdr:cNvSpPr>
          <a:spLocks noChangeArrowheads="1"/>
        </xdr:cNvSpPr>
      </xdr:nvSpPr>
      <xdr:spPr bwMode="auto">
        <a:xfrm>
          <a:off x="0" y="0"/>
          <a:ext cx="6750050" cy="635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466725</xdr:colOff>
      <xdr:row>54</xdr:row>
      <xdr:rowOff>38100</xdr:rowOff>
    </xdr:to>
    <xdr:sp macro="" textlink="">
      <xdr:nvSpPr>
        <xdr:cNvPr id="3" name="AutoShape 7"/>
        <xdr:cNvSpPr>
          <a:spLocks noChangeArrowheads="1"/>
        </xdr:cNvSpPr>
      </xdr:nvSpPr>
      <xdr:spPr bwMode="auto">
        <a:xfrm>
          <a:off x="0" y="0"/>
          <a:ext cx="675322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466725</xdr:colOff>
      <xdr:row>54</xdr:row>
      <xdr:rowOff>38100</xdr:rowOff>
    </xdr:to>
    <xdr:sp macro="" textlink="">
      <xdr:nvSpPr>
        <xdr:cNvPr id="4" name="AutoShape 7"/>
        <xdr:cNvSpPr>
          <a:spLocks noChangeArrowheads="1"/>
        </xdr:cNvSpPr>
      </xdr:nvSpPr>
      <xdr:spPr bwMode="auto">
        <a:xfrm>
          <a:off x="0" y="0"/>
          <a:ext cx="675322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466725</xdr:colOff>
      <xdr:row>48</xdr:row>
      <xdr:rowOff>38100</xdr:rowOff>
    </xdr:to>
    <xdr:sp macro="" textlink="">
      <xdr:nvSpPr>
        <xdr:cNvPr id="5" name="AutoShape 7"/>
        <xdr:cNvSpPr>
          <a:spLocks noChangeArrowheads="1"/>
        </xdr:cNvSpPr>
      </xdr:nvSpPr>
      <xdr:spPr bwMode="auto">
        <a:xfrm>
          <a:off x="0" y="0"/>
          <a:ext cx="675322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466725</xdr:colOff>
      <xdr:row>48</xdr:row>
      <xdr:rowOff>38100</xdr:rowOff>
    </xdr:to>
    <xdr:sp macro="" textlink="">
      <xdr:nvSpPr>
        <xdr:cNvPr id="6" name="AutoShape 7"/>
        <xdr:cNvSpPr>
          <a:spLocks noChangeArrowheads="1"/>
        </xdr:cNvSpPr>
      </xdr:nvSpPr>
      <xdr:spPr bwMode="auto">
        <a:xfrm>
          <a:off x="0" y="0"/>
          <a:ext cx="675322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466725</xdr:colOff>
      <xdr:row>48</xdr:row>
      <xdr:rowOff>38100</xdr:rowOff>
    </xdr:to>
    <xdr:sp macro="" textlink="">
      <xdr:nvSpPr>
        <xdr:cNvPr id="7" name="AutoShape 7"/>
        <xdr:cNvSpPr>
          <a:spLocks noChangeArrowheads="1"/>
        </xdr:cNvSpPr>
      </xdr:nvSpPr>
      <xdr:spPr bwMode="auto">
        <a:xfrm>
          <a:off x="0" y="0"/>
          <a:ext cx="675322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466725</xdr:colOff>
      <xdr:row>48</xdr:row>
      <xdr:rowOff>38100</xdr:rowOff>
    </xdr:to>
    <xdr:sp macro="" textlink="">
      <xdr:nvSpPr>
        <xdr:cNvPr id="8" name="AutoShape 7"/>
        <xdr:cNvSpPr>
          <a:spLocks noChangeArrowheads="1"/>
        </xdr:cNvSpPr>
      </xdr:nvSpPr>
      <xdr:spPr bwMode="auto">
        <a:xfrm>
          <a:off x="0" y="0"/>
          <a:ext cx="675322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466725</xdr:colOff>
      <xdr:row>48</xdr:row>
      <xdr:rowOff>38100</xdr:rowOff>
    </xdr:to>
    <xdr:sp macro="" textlink="">
      <xdr:nvSpPr>
        <xdr:cNvPr id="9" name="AutoShape 7"/>
        <xdr:cNvSpPr>
          <a:spLocks noChangeArrowheads="1"/>
        </xdr:cNvSpPr>
      </xdr:nvSpPr>
      <xdr:spPr bwMode="auto">
        <a:xfrm>
          <a:off x="0" y="0"/>
          <a:ext cx="675322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466725</xdr:colOff>
      <xdr:row>48</xdr:row>
      <xdr:rowOff>38100</xdr:rowOff>
    </xdr:to>
    <xdr:sp macro="" textlink="">
      <xdr:nvSpPr>
        <xdr:cNvPr id="10" name="AutoShape 7"/>
        <xdr:cNvSpPr>
          <a:spLocks noChangeArrowheads="1"/>
        </xdr:cNvSpPr>
      </xdr:nvSpPr>
      <xdr:spPr bwMode="auto">
        <a:xfrm>
          <a:off x="0" y="0"/>
          <a:ext cx="6753225" cy="63531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466725</xdr:colOff>
      <xdr:row>48</xdr:row>
      <xdr:rowOff>38100</xdr:rowOff>
    </xdr:to>
    <xdr:sp macro="" textlink="">
      <xdr:nvSpPr>
        <xdr:cNvPr id="11" name="AutoShape 7"/>
        <xdr:cNvSpPr>
          <a:spLocks noChangeArrowheads="1"/>
        </xdr:cNvSpPr>
      </xdr:nvSpPr>
      <xdr:spPr bwMode="auto">
        <a:xfrm>
          <a:off x="0" y="0"/>
          <a:ext cx="6753225" cy="63531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466725</xdr:colOff>
      <xdr:row>48</xdr:row>
      <xdr:rowOff>38100</xdr:rowOff>
    </xdr:to>
    <xdr:sp macro="" textlink="">
      <xdr:nvSpPr>
        <xdr:cNvPr id="12" name="AutoShape 7"/>
        <xdr:cNvSpPr>
          <a:spLocks noChangeArrowheads="1"/>
        </xdr:cNvSpPr>
      </xdr:nvSpPr>
      <xdr:spPr bwMode="auto">
        <a:xfrm>
          <a:off x="0" y="0"/>
          <a:ext cx="675322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</xdr:row>
      <xdr:rowOff>0</xdr:rowOff>
    </xdr:from>
    <xdr:to>
      <xdr:col>6</xdr:col>
      <xdr:colOff>466725</xdr:colOff>
      <xdr:row>48</xdr:row>
      <xdr:rowOff>38100</xdr:rowOff>
    </xdr:to>
    <xdr:sp macro="" textlink="">
      <xdr:nvSpPr>
        <xdr:cNvPr id="13" name="AutoShape 7"/>
        <xdr:cNvSpPr>
          <a:spLocks noChangeArrowheads="1"/>
        </xdr:cNvSpPr>
      </xdr:nvSpPr>
      <xdr:spPr bwMode="auto">
        <a:xfrm>
          <a:off x="0" y="0"/>
          <a:ext cx="675322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2209800</xdr:colOff>
      <xdr:row>3</xdr:row>
      <xdr:rowOff>47625</xdr:rowOff>
    </xdr:from>
    <xdr:to>
      <xdr:col>2</xdr:col>
      <xdr:colOff>2533650</xdr:colOff>
      <xdr:row>8</xdr:row>
      <xdr:rowOff>47625</xdr:rowOff>
    </xdr:to>
    <xdr:cxnSp macro="">
      <xdr:nvCxnSpPr>
        <xdr:cNvPr id="15" name="Straight Arrow Connector 14"/>
        <xdr:cNvCxnSpPr/>
      </xdr:nvCxnSpPr>
      <xdr:spPr>
        <a:xfrm flipH="1">
          <a:off x="2752725" y="533400"/>
          <a:ext cx="323850" cy="647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590550</xdr:colOff>
      <xdr:row>8</xdr:row>
      <xdr:rowOff>9526</xdr:rowOff>
    </xdr:from>
    <xdr:to>
      <xdr:col>3</xdr:col>
      <xdr:colOff>857250</xdr:colOff>
      <xdr:row>14</xdr:row>
      <xdr:rowOff>9525</xdr:rowOff>
    </xdr:to>
    <xdr:cxnSp macro="">
      <xdr:nvCxnSpPr>
        <xdr:cNvPr id="26" name="Straight Arrow Connector 25"/>
        <xdr:cNvCxnSpPr/>
      </xdr:nvCxnSpPr>
      <xdr:spPr>
        <a:xfrm flipH="1" flipV="1">
          <a:off x="4133850" y="1143001"/>
          <a:ext cx="266700" cy="8096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571500</xdr:colOff>
      <xdr:row>49</xdr:row>
      <xdr:rowOff>101600</xdr:rowOff>
    </xdr:to>
    <xdr:sp macro="" textlink="">
      <xdr:nvSpPr>
        <xdr:cNvPr id="14" name="AutoShape 7"/>
        <xdr:cNvSpPr>
          <a:spLocks noChangeArrowheads="1"/>
        </xdr:cNvSpPr>
      </xdr:nvSpPr>
      <xdr:spPr bwMode="auto">
        <a:xfrm>
          <a:off x="0" y="0"/>
          <a:ext cx="6743700" cy="635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571500</xdr:colOff>
      <xdr:row>49</xdr:row>
      <xdr:rowOff>101600</xdr:rowOff>
    </xdr:to>
    <xdr:sp macro="" textlink="">
      <xdr:nvSpPr>
        <xdr:cNvPr id="16" name="AutoShape 7"/>
        <xdr:cNvSpPr>
          <a:spLocks noChangeArrowheads="1"/>
        </xdr:cNvSpPr>
      </xdr:nvSpPr>
      <xdr:spPr bwMode="auto">
        <a:xfrm>
          <a:off x="0" y="0"/>
          <a:ext cx="6743700" cy="63500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8</xdr:row>
      <xdr:rowOff>152400</xdr:rowOff>
    </xdr:from>
    <xdr:to>
      <xdr:col>9</xdr:col>
      <xdr:colOff>52107</xdr:colOff>
      <xdr:row>9</xdr:row>
      <xdr:rowOff>1681</xdr:rowOff>
    </xdr:to>
    <xdr:cxnSp macro="">
      <xdr:nvCxnSpPr>
        <xdr:cNvPr id="3" name="Straight Arrow Connector 2"/>
        <xdr:cNvCxnSpPr/>
      </xdr:nvCxnSpPr>
      <xdr:spPr>
        <a:xfrm flipV="1">
          <a:off x="3829050" y="24193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9</xdr:row>
      <xdr:rowOff>457200</xdr:rowOff>
    </xdr:from>
    <xdr:to>
      <xdr:col>11</xdr:col>
      <xdr:colOff>123825</xdr:colOff>
      <xdr:row>11</xdr:row>
      <xdr:rowOff>19050</xdr:rowOff>
    </xdr:to>
    <xdr:cxnSp macro="">
      <xdr:nvCxnSpPr>
        <xdr:cNvPr id="46" name="Straight Arrow Connector 45"/>
        <xdr:cNvCxnSpPr/>
      </xdr:nvCxnSpPr>
      <xdr:spPr>
        <a:xfrm flipH="1">
          <a:off x="4562475" y="2247900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9</xdr:row>
      <xdr:rowOff>533400</xdr:rowOff>
    </xdr:from>
    <xdr:to>
      <xdr:col>25</xdr:col>
      <xdr:colOff>0</xdr:colOff>
      <xdr:row>11</xdr:row>
      <xdr:rowOff>19050</xdr:rowOff>
    </xdr:to>
    <xdr:cxnSp macro="">
      <xdr:nvCxnSpPr>
        <xdr:cNvPr id="48" name="Straight Arrow Connector 47"/>
        <xdr:cNvCxnSpPr/>
      </xdr:nvCxnSpPr>
      <xdr:spPr>
        <a:xfrm flipH="1">
          <a:off x="11172826" y="2324100"/>
          <a:ext cx="183832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123825</xdr:colOff>
      <xdr:row>7</xdr:row>
      <xdr:rowOff>285750</xdr:rowOff>
    </xdr:from>
    <xdr:to>
      <xdr:col>23</xdr:col>
      <xdr:colOff>42582</xdr:colOff>
      <xdr:row>9</xdr:row>
      <xdr:rowOff>154081</xdr:rowOff>
    </xdr:to>
    <xdr:cxnSp macro="">
      <xdr:nvCxnSpPr>
        <xdr:cNvPr id="49" name="Straight Arrow Connector 48"/>
        <xdr:cNvCxnSpPr/>
      </xdr:nvCxnSpPr>
      <xdr:spPr>
        <a:xfrm flipV="1">
          <a:off x="11610975" y="2190750"/>
          <a:ext cx="814107" cy="773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20</xdr:row>
      <xdr:rowOff>457200</xdr:rowOff>
    </xdr:from>
    <xdr:to>
      <xdr:col>11</xdr:col>
      <xdr:colOff>123825</xdr:colOff>
      <xdr:row>22</xdr:row>
      <xdr:rowOff>19050</xdr:rowOff>
    </xdr:to>
    <xdr:cxnSp macro="">
      <xdr:nvCxnSpPr>
        <xdr:cNvPr id="50" name="Straight Arrow Connector 49"/>
        <xdr:cNvCxnSpPr/>
      </xdr:nvCxnSpPr>
      <xdr:spPr>
        <a:xfrm flipH="1">
          <a:off x="4562475" y="4733925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20</xdr:row>
      <xdr:rowOff>533400</xdr:rowOff>
    </xdr:from>
    <xdr:to>
      <xdr:col>25</xdr:col>
      <xdr:colOff>0</xdr:colOff>
      <xdr:row>22</xdr:row>
      <xdr:rowOff>19050</xdr:rowOff>
    </xdr:to>
    <xdr:cxnSp macro="">
      <xdr:nvCxnSpPr>
        <xdr:cNvPr id="52" name="Straight Arrow Connector 51"/>
        <xdr:cNvCxnSpPr/>
      </xdr:nvCxnSpPr>
      <xdr:spPr>
        <a:xfrm flipH="1">
          <a:off x="11172826" y="4810125"/>
          <a:ext cx="183832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31</xdr:row>
      <xdr:rowOff>457200</xdr:rowOff>
    </xdr:from>
    <xdr:to>
      <xdr:col>11</xdr:col>
      <xdr:colOff>123825</xdr:colOff>
      <xdr:row>33</xdr:row>
      <xdr:rowOff>19050</xdr:rowOff>
    </xdr:to>
    <xdr:cxnSp macro="">
      <xdr:nvCxnSpPr>
        <xdr:cNvPr id="54" name="Straight Arrow Connector 53"/>
        <xdr:cNvCxnSpPr/>
      </xdr:nvCxnSpPr>
      <xdr:spPr>
        <a:xfrm flipH="1">
          <a:off x="4562475" y="7219950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31</xdr:row>
      <xdr:rowOff>533400</xdr:rowOff>
    </xdr:from>
    <xdr:to>
      <xdr:col>25</xdr:col>
      <xdr:colOff>0</xdr:colOff>
      <xdr:row>33</xdr:row>
      <xdr:rowOff>19050</xdr:rowOff>
    </xdr:to>
    <xdr:cxnSp macro="">
      <xdr:nvCxnSpPr>
        <xdr:cNvPr id="56" name="Straight Arrow Connector 55"/>
        <xdr:cNvCxnSpPr/>
      </xdr:nvCxnSpPr>
      <xdr:spPr>
        <a:xfrm flipH="1">
          <a:off x="11172826" y="7296150"/>
          <a:ext cx="183832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42</xdr:row>
      <xdr:rowOff>457200</xdr:rowOff>
    </xdr:from>
    <xdr:to>
      <xdr:col>11</xdr:col>
      <xdr:colOff>123825</xdr:colOff>
      <xdr:row>44</xdr:row>
      <xdr:rowOff>19050</xdr:rowOff>
    </xdr:to>
    <xdr:cxnSp macro="">
      <xdr:nvCxnSpPr>
        <xdr:cNvPr id="58" name="Straight Arrow Connector 57"/>
        <xdr:cNvCxnSpPr/>
      </xdr:nvCxnSpPr>
      <xdr:spPr>
        <a:xfrm flipH="1">
          <a:off x="4562475" y="9667875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42</xdr:row>
      <xdr:rowOff>533400</xdr:rowOff>
    </xdr:from>
    <xdr:to>
      <xdr:col>25</xdr:col>
      <xdr:colOff>0</xdr:colOff>
      <xdr:row>44</xdr:row>
      <xdr:rowOff>19050</xdr:rowOff>
    </xdr:to>
    <xdr:cxnSp macro="">
      <xdr:nvCxnSpPr>
        <xdr:cNvPr id="60" name="Straight Arrow Connector 59"/>
        <xdr:cNvCxnSpPr/>
      </xdr:nvCxnSpPr>
      <xdr:spPr>
        <a:xfrm flipH="1">
          <a:off x="11172826" y="9744075"/>
          <a:ext cx="183832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53</xdr:row>
      <xdr:rowOff>457200</xdr:rowOff>
    </xdr:from>
    <xdr:to>
      <xdr:col>11</xdr:col>
      <xdr:colOff>123825</xdr:colOff>
      <xdr:row>55</xdr:row>
      <xdr:rowOff>19050</xdr:rowOff>
    </xdr:to>
    <xdr:cxnSp macro="">
      <xdr:nvCxnSpPr>
        <xdr:cNvPr id="62" name="Straight Arrow Connector 61"/>
        <xdr:cNvCxnSpPr/>
      </xdr:nvCxnSpPr>
      <xdr:spPr>
        <a:xfrm flipH="1">
          <a:off x="4562475" y="12087225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53</xdr:row>
      <xdr:rowOff>533400</xdr:rowOff>
    </xdr:from>
    <xdr:to>
      <xdr:col>25</xdr:col>
      <xdr:colOff>0</xdr:colOff>
      <xdr:row>55</xdr:row>
      <xdr:rowOff>19050</xdr:rowOff>
    </xdr:to>
    <xdr:cxnSp macro="">
      <xdr:nvCxnSpPr>
        <xdr:cNvPr id="64" name="Straight Arrow Connector 63"/>
        <xdr:cNvCxnSpPr/>
      </xdr:nvCxnSpPr>
      <xdr:spPr>
        <a:xfrm flipH="1">
          <a:off x="11172826" y="12163425"/>
          <a:ext cx="183832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64</xdr:row>
      <xdr:rowOff>457200</xdr:rowOff>
    </xdr:from>
    <xdr:to>
      <xdr:col>11</xdr:col>
      <xdr:colOff>123825</xdr:colOff>
      <xdr:row>66</xdr:row>
      <xdr:rowOff>19050</xdr:rowOff>
    </xdr:to>
    <xdr:cxnSp macro="">
      <xdr:nvCxnSpPr>
        <xdr:cNvPr id="66" name="Straight Arrow Connector 65"/>
        <xdr:cNvCxnSpPr/>
      </xdr:nvCxnSpPr>
      <xdr:spPr>
        <a:xfrm flipH="1">
          <a:off x="4562475" y="14592300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64</xdr:row>
      <xdr:rowOff>533400</xdr:rowOff>
    </xdr:from>
    <xdr:to>
      <xdr:col>25</xdr:col>
      <xdr:colOff>0</xdr:colOff>
      <xdr:row>66</xdr:row>
      <xdr:rowOff>19050</xdr:rowOff>
    </xdr:to>
    <xdr:cxnSp macro="">
      <xdr:nvCxnSpPr>
        <xdr:cNvPr id="68" name="Straight Arrow Connector 67"/>
        <xdr:cNvCxnSpPr/>
      </xdr:nvCxnSpPr>
      <xdr:spPr>
        <a:xfrm flipH="1">
          <a:off x="11172826" y="14668500"/>
          <a:ext cx="183832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19</xdr:row>
      <xdr:rowOff>152400</xdr:rowOff>
    </xdr:from>
    <xdr:to>
      <xdr:col>9</xdr:col>
      <xdr:colOff>52107</xdr:colOff>
      <xdr:row>20</xdr:row>
      <xdr:rowOff>1681</xdr:rowOff>
    </xdr:to>
    <xdr:cxnSp macro="">
      <xdr:nvCxnSpPr>
        <xdr:cNvPr id="70" name="Straight Arrow Connector 69"/>
        <xdr:cNvCxnSpPr/>
      </xdr:nvCxnSpPr>
      <xdr:spPr>
        <a:xfrm flipV="1">
          <a:off x="3829050" y="2419350"/>
          <a:ext cx="11570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20</xdr:row>
      <xdr:rowOff>457200</xdr:rowOff>
    </xdr:from>
    <xdr:to>
      <xdr:col>11</xdr:col>
      <xdr:colOff>123825</xdr:colOff>
      <xdr:row>22</xdr:row>
      <xdr:rowOff>19050</xdr:rowOff>
    </xdr:to>
    <xdr:cxnSp macro="">
      <xdr:nvCxnSpPr>
        <xdr:cNvPr id="71" name="Straight Arrow Connector 70"/>
        <xdr:cNvCxnSpPr/>
      </xdr:nvCxnSpPr>
      <xdr:spPr>
        <a:xfrm flipH="1">
          <a:off x="4562475" y="3133725"/>
          <a:ext cx="14001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20</xdr:row>
      <xdr:rowOff>533400</xdr:rowOff>
    </xdr:from>
    <xdr:to>
      <xdr:col>25</xdr:col>
      <xdr:colOff>0</xdr:colOff>
      <xdr:row>22</xdr:row>
      <xdr:rowOff>19050</xdr:rowOff>
    </xdr:to>
    <xdr:cxnSp macro="">
      <xdr:nvCxnSpPr>
        <xdr:cNvPr id="72" name="Straight Arrow Connector 71"/>
        <xdr:cNvCxnSpPr/>
      </xdr:nvCxnSpPr>
      <xdr:spPr>
        <a:xfrm flipH="1">
          <a:off x="11515726" y="3133725"/>
          <a:ext cx="183832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123825</xdr:colOff>
      <xdr:row>18</xdr:row>
      <xdr:rowOff>285750</xdr:rowOff>
    </xdr:from>
    <xdr:to>
      <xdr:col>23</xdr:col>
      <xdr:colOff>42582</xdr:colOff>
      <xdr:row>20</xdr:row>
      <xdr:rowOff>154081</xdr:rowOff>
    </xdr:to>
    <xdr:cxnSp macro="">
      <xdr:nvCxnSpPr>
        <xdr:cNvPr id="73" name="Straight Arrow Connector 72"/>
        <xdr:cNvCxnSpPr/>
      </xdr:nvCxnSpPr>
      <xdr:spPr>
        <a:xfrm flipV="1">
          <a:off x="11610975" y="2190750"/>
          <a:ext cx="814107" cy="773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30</xdr:row>
      <xdr:rowOff>152400</xdr:rowOff>
    </xdr:from>
    <xdr:to>
      <xdr:col>9</xdr:col>
      <xdr:colOff>52107</xdr:colOff>
      <xdr:row>31</xdr:row>
      <xdr:rowOff>1681</xdr:rowOff>
    </xdr:to>
    <xdr:cxnSp macro="">
      <xdr:nvCxnSpPr>
        <xdr:cNvPr id="74" name="Straight Arrow Connector 73"/>
        <xdr:cNvCxnSpPr/>
      </xdr:nvCxnSpPr>
      <xdr:spPr>
        <a:xfrm flipV="1">
          <a:off x="3829050" y="2419350"/>
          <a:ext cx="11570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31</xdr:row>
      <xdr:rowOff>457200</xdr:rowOff>
    </xdr:from>
    <xdr:to>
      <xdr:col>11</xdr:col>
      <xdr:colOff>123825</xdr:colOff>
      <xdr:row>33</xdr:row>
      <xdr:rowOff>19050</xdr:rowOff>
    </xdr:to>
    <xdr:cxnSp macro="">
      <xdr:nvCxnSpPr>
        <xdr:cNvPr id="75" name="Straight Arrow Connector 74"/>
        <xdr:cNvCxnSpPr/>
      </xdr:nvCxnSpPr>
      <xdr:spPr>
        <a:xfrm flipH="1">
          <a:off x="4562475" y="3133725"/>
          <a:ext cx="14001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31</xdr:row>
      <xdr:rowOff>533400</xdr:rowOff>
    </xdr:from>
    <xdr:to>
      <xdr:col>25</xdr:col>
      <xdr:colOff>0</xdr:colOff>
      <xdr:row>33</xdr:row>
      <xdr:rowOff>19050</xdr:rowOff>
    </xdr:to>
    <xdr:cxnSp macro="">
      <xdr:nvCxnSpPr>
        <xdr:cNvPr id="76" name="Straight Arrow Connector 75"/>
        <xdr:cNvCxnSpPr/>
      </xdr:nvCxnSpPr>
      <xdr:spPr>
        <a:xfrm flipH="1">
          <a:off x="11515726" y="3133725"/>
          <a:ext cx="183832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123825</xdr:colOff>
      <xdr:row>29</xdr:row>
      <xdr:rowOff>285750</xdr:rowOff>
    </xdr:from>
    <xdr:to>
      <xdr:col>23</xdr:col>
      <xdr:colOff>42582</xdr:colOff>
      <xdr:row>31</xdr:row>
      <xdr:rowOff>154081</xdr:rowOff>
    </xdr:to>
    <xdr:cxnSp macro="">
      <xdr:nvCxnSpPr>
        <xdr:cNvPr id="77" name="Straight Arrow Connector 76"/>
        <xdr:cNvCxnSpPr/>
      </xdr:nvCxnSpPr>
      <xdr:spPr>
        <a:xfrm flipV="1">
          <a:off x="11610975" y="2190750"/>
          <a:ext cx="814107" cy="773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42</xdr:row>
      <xdr:rowOff>457200</xdr:rowOff>
    </xdr:from>
    <xdr:to>
      <xdr:col>11</xdr:col>
      <xdr:colOff>123825</xdr:colOff>
      <xdr:row>44</xdr:row>
      <xdr:rowOff>19050</xdr:rowOff>
    </xdr:to>
    <xdr:cxnSp macro="">
      <xdr:nvCxnSpPr>
        <xdr:cNvPr id="79" name="Straight Arrow Connector 78"/>
        <xdr:cNvCxnSpPr/>
      </xdr:nvCxnSpPr>
      <xdr:spPr>
        <a:xfrm flipH="1">
          <a:off x="4562475" y="10039350"/>
          <a:ext cx="14001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42</xdr:row>
      <xdr:rowOff>533400</xdr:rowOff>
    </xdr:from>
    <xdr:to>
      <xdr:col>25</xdr:col>
      <xdr:colOff>0</xdr:colOff>
      <xdr:row>44</xdr:row>
      <xdr:rowOff>19050</xdr:rowOff>
    </xdr:to>
    <xdr:cxnSp macro="">
      <xdr:nvCxnSpPr>
        <xdr:cNvPr id="80" name="Straight Arrow Connector 79"/>
        <xdr:cNvCxnSpPr/>
      </xdr:nvCxnSpPr>
      <xdr:spPr>
        <a:xfrm flipH="1">
          <a:off x="11515726" y="10039350"/>
          <a:ext cx="183832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41</xdr:row>
      <xdr:rowOff>152400</xdr:rowOff>
    </xdr:from>
    <xdr:to>
      <xdr:col>9</xdr:col>
      <xdr:colOff>52107</xdr:colOff>
      <xdr:row>42</xdr:row>
      <xdr:rowOff>1681</xdr:rowOff>
    </xdr:to>
    <xdr:cxnSp macro="">
      <xdr:nvCxnSpPr>
        <xdr:cNvPr id="81" name="Straight Arrow Connector 80"/>
        <xdr:cNvCxnSpPr/>
      </xdr:nvCxnSpPr>
      <xdr:spPr>
        <a:xfrm flipV="1">
          <a:off x="3829050" y="9324975"/>
          <a:ext cx="11570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42</xdr:row>
      <xdr:rowOff>457200</xdr:rowOff>
    </xdr:from>
    <xdr:to>
      <xdr:col>11</xdr:col>
      <xdr:colOff>123825</xdr:colOff>
      <xdr:row>44</xdr:row>
      <xdr:rowOff>19050</xdr:rowOff>
    </xdr:to>
    <xdr:cxnSp macro="">
      <xdr:nvCxnSpPr>
        <xdr:cNvPr id="82" name="Straight Arrow Connector 81"/>
        <xdr:cNvCxnSpPr/>
      </xdr:nvCxnSpPr>
      <xdr:spPr>
        <a:xfrm flipH="1">
          <a:off x="4562475" y="10039350"/>
          <a:ext cx="14001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42</xdr:row>
      <xdr:rowOff>533400</xdr:rowOff>
    </xdr:from>
    <xdr:to>
      <xdr:col>25</xdr:col>
      <xdr:colOff>0</xdr:colOff>
      <xdr:row>44</xdr:row>
      <xdr:rowOff>19050</xdr:rowOff>
    </xdr:to>
    <xdr:cxnSp macro="">
      <xdr:nvCxnSpPr>
        <xdr:cNvPr id="83" name="Straight Arrow Connector 82"/>
        <xdr:cNvCxnSpPr/>
      </xdr:nvCxnSpPr>
      <xdr:spPr>
        <a:xfrm flipH="1">
          <a:off x="11515726" y="10039350"/>
          <a:ext cx="183832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123825</xdr:colOff>
      <xdr:row>40</xdr:row>
      <xdr:rowOff>285750</xdr:rowOff>
    </xdr:from>
    <xdr:to>
      <xdr:col>23</xdr:col>
      <xdr:colOff>42582</xdr:colOff>
      <xdr:row>42</xdr:row>
      <xdr:rowOff>154081</xdr:rowOff>
    </xdr:to>
    <xdr:cxnSp macro="">
      <xdr:nvCxnSpPr>
        <xdr:cNvPr id="84" name="Straight Arrow Connector 83"/>
        <xdr:cNvCxnSpPr/>
      </xdr:nvCxnSpPr>
      <xdr:spPr>
        <a:xfrm flipV="1">
          <a:off x="11610975" y="9096375"/>
          <a:ext cx="814107" cy="773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53</xdr:row>
      <xdr:rowOff>457200</xdr:rowOff>
    </xdr:from>
    <xdr:to>
      <xdr:col>11</xdr:col>
      <xdr:colOff>123825</xdr:colOff>
      <xdr:row>55</xdr:row>
      <xdr:rowOff>19050</xdr:rowOff>
    </xdr:to>
    <xdr:cxnSp macro="">
      <xdr:nvCxnSpPr>
        <xdr:cNvPr id="86" name="Straight Arrow Connector 85"/>
        <xdr:cNvCxnSpPr/>
      </xdr:nvCxnSpPr>
      <xdr:spPr>
        <a:xfrm flipH="1">
          <a:off x="4562475" y="10039350"/>
          <a:ext cx="14001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53</xdr:row>
      <xdr:rowOff>533400</xdr:rowOff>
    </xdr:from>
    <xdr:to>
      <xdr:col>25</xdr:col>
      <xdr:colOff>0</xdr:colOff>
      <xdr:row>55</xdr:row>
      <xdr:rowOff>19050</xdr:rowOff>
    </xdr:to>
    <xdr:cxnSp macro="">
      <xdr:nvCxnSpPr>
        <xdr:cNvPr id="87" name="Straight Arrow Connector 86"/>
        <xdr:cNvCxnSpPr/>
      </xdr:nvCxnSpPr>
      <xdr:spPr>
        <a:xfrm flipH="1">
          <a:off x="11515726" y="10039350"/>
          <a:ext cx="183832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52</xdr:row>
      <xdr:rowOff>152400</xdr:rowOff>
    </xdr:from>
    <xdr:to>
      <xdr:col>9</xdr:col>
      <xdr:colOff>52107</xdr:colOff>
      <xdr:row>53</xdr:row>
      <xdr:rowOff>1681</xdr:rowOff>
    </xdr:to>
    <xdr:cxnSp macro="">
      <xdr:nvCxnSpPr>
        <xdr:cNvPr id="88" name="Straight Arrow Connector 87"/>
        <xdr:cNvCxnSpPr/>
      </xdr:nvCxnSpPr>
      <xdr:spPr>
        <a:xfrm flipV="1">
          <a:off x="3829050" y="9324975"/>
          <a:ext cx="11570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53</xdr:row>
      <xdr:rowOff>457200</xdr:rowOff>
    </xdr:from>
    <xdr:to>
      <xdr:col>11</xdr:col>
      <xdr:colOff>123825</xdr:colOff>
      <xdr:row>55</xdr:row>
      <xdr:rowOff>19050</xdr:rowOff>
    </xdr:to>
    <xdr:cxnSp macro="">
      <xdr:nvCxnSpPr>
        <xdr:cNvPr id="89" name="Straight Arrow Connector 88"/>
        <xdr:cNvCxnSpPr/>
      </xdr:nvCxnSpPr>
      <xdr:spPr>
        <a:xfrm flipH="1">
          <a:off x="4562475" y="10039350"/>
          <a:ext cx="14001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53</xdr:row>
      <xdr:rowOff>533400</xdr:rowOff>
    </xdr:from>
    <xdr:to>
      <xdr:col>25</xdr:col>
      <xdr:colOff>0</xdr:colOff>
      <xdr:row>55</xdr:row>
      <xdr:rowOff>19050</xdr:rowOff>
    </xdr:to>
    <xdr:cxnSp macro="">
      <xdr:nvCxnSpPr>
        <xdr:cNvPr id="90" name="Straight Arrow Connector 89"/>
        <xdr:cNvCxnSpPr/>
      </xdr:nvCxnSpPr>
      <xdr:spPr>
        <a:xfrm flipH="1">
          <a:off x="11515726" y="10039350"/>
          <a:ext cx="183832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123825</xdr:colOff>
      <xdr:row>51</xdr:row>
      <xdr:rowOff>285750</xdr:rowOff>
    </xdr:from>
    <xdr:to>
      <xdr:col>23</xdr:col>
      <xdr:colOff>42582</xdr:colOff>
      <xdr:row>53</xdr:row>
      <xdr:rowOff>154081</xdr:rowOff>
    </xdr:to>
    <xdr:cxnSp macro="">
      <xdr:nvCxnSpPr>
        <xdr:cNvPr id="91" name="Straight Arrow Connector 90"/>
        <xdr:cNvCxnSpPr/>
      </xdr:nvCxnSpPr>
      <xdr:spPr>
        <a:xfrm flipV="1">
          <a:off x="11610975" y="9096375"/>
          <a:ext cx="814107" cy="773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53</xdr:row>
      <xdr:rowOff>457200</xdr:rowOff>
    </xdr:from>
    <xdr:to>
      <xdr:col>11</xdr:col>
      <xdr:colOff>123825</xdr:colOff>
      <xdr:row>55</xdr:row>
      <xdr:rowOff>19050</xdr:rowOff>
    </xdr:to>
    <xdr:cxnSp macro="">
      <xdr:nvCxnSpPr>
        <xdr:cNvPr id="92" name="Straight Arrow Connector 91"/>
        <xdr:cNvCxnSpPr/>
      </xdr:nvCxnSpPr>
      <xdr:spPr>
        <a:xfrm flipH="1">
          <a:off x="4562475" y="13430250"/>
          <a:ext cx="14001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53</xdr:row>
      <xdr:rowOff>533400</xdr:rowOff>
    </xdr:from>
    <xdr:to>
      <xdr:col>25</xdr:col>
      <xdr:colOff>0</xdr:colOff>
      <xdr:row>55</xdr:row>
      <xdr:rowOff>19050</xdr:rowOff>
    </xdr:to>
    <xdr:cxnSp macro="">
      <xdr:nvCxnSpPr>
        <xdr:cNvPr id="93" name="Straight Arrow Connector 92"/>
        <xdr:cNvCxnSpPr/>
      </xdr:nvCxnSpPr>
      <xdr:spPr>
        <a:xfrm flipH="1">
          <a:off x="11515726" y="13430250"/>
          <a:ext cx="183832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53</xdr:row>
      <xdr:rowOff>457200</xdr:rowOff>
    </xdr:from>
    <xdr:to>
      <xdr:col>11</xdr:col>
      <xdr:colOff>123825</xdr:colOff>
      <xdr:row>55</xdr:row>
      <xdr:rowOff>19050</xdr:rowOff>
    </xdr:to>
    <xdr:cxnSp macro="">
      <xdr:nvCxnSpPr>
        <xdr:cNvPr id="94" name="Straight Arrow Connector 93"/>
        <xdr:cNvCxnSpPr/>
      </xdr:nvCxnSpPr>
      <xdr:spPr>
        <a:xfrm flipH="1">
          <a:off x="4562475" y="13430250"/>
          <a:ext cx="14001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53</xdr:row>
      <xdr:rowOff>533400</xdr:rowOff>
    </xdr:from>
    <xdr:to>
      <xdr:col>25</xdr:col>
      <xdr:colOff>0</xdr:colOff>
      <xdr:row>55</xdr:row>
      <xdr:rowOff>19050</xdr:rowOff>
    </xdr:to>
    <xdr:cxnSp macro="">
      <xdr:nvCxnSpPr>
        <xdr:cNvPr id="95" name="Straight Arrow Connector 94"/>
        <xdr:cNvCxnSpPr/>
      </xdr:nvCxnSpPr>
      <xdr:spPr>
        <a:xfrm flipH="1">
          <a:off x="11515726" y="13430250"/>
          <a:ext cx="183832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52</xdr:row>
      <xdr:rowOff>152400</xdr:rowOff>
    </xdr:from>
    <xdr:to>
      <xdr:col>9</xdr:col>
      <xdr:colOff>52107</xdr:colOff>
      <xdr:row>53</xdr:row>
      <xdr:rowOff>1681</xdr:rowOff>
    </xdr:to>
    <xdr:cxnSp macro="">
      <xdr:nvCxnSpPr>
        <xdr:cNvPr id="96" name="Straight Arrow Connector 95"/>
        <xdr:cNvCxnSpPr/>
      </xdr:nvCxnSpPr>
      <xdr:spPr>
        <a:xfrm flipV="1">
          <a:off x="3829050" y="12715875"/>
          <a:ext cx="11570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53</xdr:row>
      <xdr:rowOff>457200</xdr:rowOff>
    </xdr:from>
    <xdr:to>
      <xdr:col>11</xdr:col>
      <xdr:colOff>123825</xdr:colOff>
      <xdr:row>55</xdr:row>
      <xdr:rowOff>19050</xdr:rowOff>
    </xdr:to>
    <xdr:cxnSp macro="">
      <xdr:nvCxnSpPr>
        <xdr:cNvPr id="97" name="Straight Arrow Connector 96"/>
        <xdr:cNvCxnSpPr/>
      </xdr:nvCxnSpPr>
      <xdr:spPr>
        <a:xfrm flipH="1">
          <a:off x="4562475" y="13430250"/>
          <a:ext cx="14001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53</xdr:row>
      <xdr:rowOff>533400</xdr:rowOff>
    </xdr:from>
    <xdr:to>
      <xdr:col>25</xdr:col>
      <xdr:colOff>0</xdr:colOff>
      <xdr:row>55</xdr:row>
      <xdr:rowOff>19050</xdr:rowOff>
    </xdr:to>
    <xdr:cxnSp macro="">
      <xdr:nvCxnSpPr>
        <xdr:cNvPr id="98" name="Straight Arrow Connector 97"/>
        <xdr:cNvCxnSpPr/>
      </xdr:nvCxnSpPr>
      <xdr:spPr>
        <a:xfrm flipH="1">
          <a:off x="11515726" y="13430250"/>
          <a:ext cx="183832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123825</xdr:colOff>
      <xdr:row>51</xdr:row>
      <xdr:rowOff>285750</xdr:rowOff>
    </xdr:from>
    <xdr:to>
      <xdr:col>23</xdr:col>
      <xdr:colOff>42582</xdr:colOff>
      <xdr:row>53</xdr:row>
      <xdr:rowOff>154081</xdr:rowOff>
    </xdr:to>
    <xdr:cxnSp macro="">
      <xdr:nvCxnSpPr>
        <xdr:cNvPr id="99" name="Straight Arrow Connector 98"/>
        <xdr:cNvCxnSpPr/>
      </xdr:nvCxnSpPr>
      <xdr:spPr>
        <a:xfrm flipV="1">
          <a:off x="11610975" y="12487275"/>
          <a:ext cx="814107" cy="773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64</xdr:row>
      <xdr:rowOff>457200</xdr:rowOff>
    </xdr:from>
    <xdr:to>
      <xdr:col>11</xdr:col>
      <xdr:colOff>123825</xdr:colOff>
      <xdr:row>66</xdr:row>
      <xdr:rowOff>19050</xdr:rowOff>
    </xdr:to>
    <xdr:cxnSp macro="">
      <xdr:nvCxnSpPr>
        <xdr:cNvPr id="100" name="Straight Arrow Connector 99"/>
        <xdr:cNvCxnSpPr/>
      </xdr:nvCxnSpPr>
      <xdr:spPr>
        <a:xfrm flipH="1">
          <a:off x="4562475" y="16906875"/>
          <a:ext cx="14001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64</xdr:row>
      <xdr:rowOff>533400</xdr:rowOff>
    </xdr:from>
    <xdr:to>
      <xdr:col>25</xdr:col>
      <xdr:colOff>0</xdr:colOff>
      <xdr:row>66</xdr:row>
      <xdr:rowOff>19050</xdr:rowOff>
    </xdr:to>
    <xdr:cxnSp macro="">
      <xdr:nvCxnSpPr>
        <xdr:cNvPr id="101" name="Straight Arrow Connector 100"/>
        <xdr:cNvCxnSpPr/>
      </xdr:nvCxnSpPr>
      <xdr:spPr>
        <a:xfrm flipH="1">
          <a:off x="11515726" y="16906875"/>
          <a:ext cx="183832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64</xdr:row>
      <xdr:rowOff>457200</xdr:rowOff>
    </xdr:from>
    <xdr:to>
      <xdr:col>11</xdr:col>
      <xdr:colOff>123825</xdr:colOff>
      <xdr:row>66</xdr:row>
      <xdr:rowOff>19050</xdr:rowOff>
    </xdr:to>
    <xdr:cxnSp macro="">
      <xdr:nvCxnSpPr>
        <xdr:cNvPr id="102" name="Straight Arrow Connector 101"/>
        <xdr:cNvCxnSpPr/>
      </xdr:nvCxnSpPr>
      <xdr:spPr>
        <a:xfrm flipH="1">
          <a:off x="4562475" y="16906875"/>
          <a:ext cx="14001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64</xdr:row>
      <xdr:rowOff>533400</xdr:rowOff>
    </xdr:from>
    <xdr:to>
      <xdr:col>25</xdr:col>
      <xdr:colOff>0</xdr:colOff>
      <xdr:row>66</xdr:row>
      <xdr:rowOff>19050</xdr:rowOff>
    </xdr:to>
    <xdr:cxnSp macro="">
      <xdr:nvCxnSpPr>
        <xdr:cNvPr id="103" name="Straight Arrow Connector 102"/>
        <xdr:cNvCxnSpPr/>
      </xdr:nvCxnSpPr>
      <xdr:spPr>
        <a:xfrm flipH="1">
          <a:off x="11515726" y="16906875"/>
          <a:ext cx="183832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63</xdr:row>
      <xdr:rowOff>152400</xdr:rowOff>
    </xdr:from>
    <xdr:to>
      <xdr:col>9</xdr:col>
      <xdr:colOff>52107</xdr:colOff>
      <xdr:row>64</xdr:row>
      <xdr:rowOff>1681</xdr:rowOff>
    </xdr:to>
    <xdr:cxnSp macro="">
      <xdr:nvCxnSpPr>
        <xdr:cNvPr id="104" name="Straight Arrow Connector 103"/>
        <xdr:cNvCxnSpPr/>
      </xdr:nvCxnSpPr>
      <xdr:spPr>
        <a:xfrm flipV="1">
          <a:off x="3829050" y="16192500"/>
          <a:ext cx="11570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64</xdr:row>
      <xdr:rowOff>457200</xdr:rowOff>
    </xdr:from>
    <xdr:to>
      <xdr:col>11</xdr:col>
      <xdr:colOff>123825</xdr:colOff>
      <xdr:row>66</xdr:row>
      <xdr:rowOff>19050</xdr:rowOff>
    </xdr:to>
    <xdr:cxnSp macro="">
      <xdr:nvCxnSpPr>
        <xdr:cNvPr id="105" name="Straight Arrow Connector 104"/>
        <xdr:cNvCxnSpPr/>
      </xdr:nvCxnSpPr>
      <xdr:spPr>
        <a:xfrm flipH="1">
          <a:off x="4562475" y="16906875"/>
          <a:ext cx="14001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64</xdr:row>
      <xdr:rowOff>533400</xdr:rowOff>
    </xdr:from>
    <xdr:to>
      <xdr:col>25</xdr:col>
      <xdr:colOff>0</xdr:colOff>
      <xdr:row>66</xdr:row>
      <xdr:rowOff>19050</xdr:rowOff>
    </xdr:to>
    <xdr:cxnSp macro="">
      <xdr:nvCxnSpPr>
        <xdr:cNvPr id="106" name="Straight Arrow Connector 105"/>
        <xdr:cNvCxnSpPr/>
      </xdr:nvCxnSpPr>
      <xdr:spPr>
        <a:xfrm flipH="1">
          <a:off x="11515726" y="16906875"/>
          <a:ext cx="183832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123825</xdr:colOff>
      <xdr:row>62</xdr:row>
      <xdr:rowOff>285750</xdr:rowOff>
    </xdr:from>
    <xdr:to>
      <xdr:col>23</xdr:col>
      <xdr:colOff>42582</xdr:colOff>
      <xdr:row>64</xdr:row>
      <xdr:rowOff>154081</xdr:rowOff>
    </xdr:to>
    <xdr:cxnSp macro="">
      <xdr:nvCxnSpPr>
        <xdr:cNvPr id="107" name="Straight Arrow Connector 106"/>
        <xdr:cNvCxnSpPr/>
      </xdr:nvCxnSpPr>
      <xdr:spPr>
        <a:xfrm flipV="1">
          <a:off x="11610975" y="15963900"/>
          <a:ext cx="814107" cy="773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64</xdr:row>
      <xdr:rowOff>457200</xdr:rowOff>
    </xdr:from>
    <xdr:to>
      <xdr:col>11</xdr:col>
      <xdr:colOff>123825</xdr:colOff>
      <xdr:row>66</xdr:row>
      <xdr:rowOff>19050</xdr:rowOff>
    </xdr:to>
    <xdr:cxnSp macro="">
      <xdr:nvCxnSpPr>
        <xdr:cNvPr id="108" name="Straight Arrow Connector 107"/>
        <xdr:cNvCxnSpPr/>
      </xdr:nvCxnSpPr>
      <xdr:spPr>
        <a:xfrm flipH="1">
          <a:off x="4562475" y="16906875"/>
          <a:ext cx="14001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64</xdr:row>
      <xdr:rowOff>533400</xdr:rowOff>
    </xdr:from>
    <xdr:to>
      <xdr:col>25</xdr:col>
      <xdr:colOff>0</xdr:colOff>
      <xdr:row>66</xdr:row>
      <xdr:rowOff>19050</xdr:rowOff>
    </xdr:to>
    <xdr:cxnSp macro="">
      <xdr:nvCxnSpPr>
        <xdr:cNvPr id="109" name="Straight Arrow Connector 108"/>
        <xdr:cNvCxnSpPr/>
      </xdr:nvCxnSpPr>
      <xdr:spPr>
        <a:xfrm flipH="1">
          <a:off x="11515726" y="16906875"/>
          <a:ext cx="183832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64</xdr:row>
      <xdr:rowOff>457200</xdr:rowOff>
    </xdr:from>
    <xdr:to>
      <xdr:col>11</xdr:col>
      <xdr:colOff>123825</xdr:colOff>
      <xdr:row>66</xdr:row>
      <xdr:rowOff>19050</xdr:rowOff>
    </xdr:to>
    <xdr:cxnSp macro="">
      <xdr:nvCxnSpPr>
        <xdr:cNvPr id="110" name="Straight Arrow Connector 109"/>
        <xdr:cNvCxnSpPr/>
      </xdr:nvCxnSpPr>
      <xdr:spPr>
        <a:xfrm flipH="1">
          <a:off x="4562475" y="16906875"/>
          <a:ext cx="14001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64</xdr:row>
      <xdr:rowOff>533400</xdr:rowOff>
    </xdr:from>
    <xdr:to>
      <xdr:col>25</xdr:col>
      <xdr:colOff>0</xdr:colOff>
      <xdr:row>66</xdr:row>
      <xdr:rowOff>19050</xdr:rowOff>
    </xdr:to>
    <xdr:cxnSp macro="">
      <xdr:nvCxnSpPr>
        <xdr:cNvPr id="111" name="Straight Arrow Connector 110"/>
        <xdr:cNvCxnSpPr/>
      </xdr:nvCxnSpPr>
      <xdr:spPr>
        <a:xfrm flipH="1">
          <a:off x="11515726" y="16906875"/>
          <a:ext cx="183832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63</xdr:row>
      <xdr:rowOff>152400</xdr:rowOff>
    </xdr:from>
    <xdr:to>
      <xdr:col>9</xdr:col>
      <xdr:colOff>52107</xdr:colOff>
      <xdr:row>64</xdr:row>
      <xdr:rowOff>1681</xdr:rowOff>
    </xdr:to>
    <xdr:cxnSp macro="">
      <xdr:nvCxnSpPr>
        <xdr:cNvPr id="112" name="Straight Arrow Connector 111"/>
        <xdr:cNvCxnSpPr/>
      </xdr:nvCxnSpPr>
      <xdr:spPr>
        <a:xfrm flipV="1">
          <a:off x="3829050" y="16192500"/>
          <a:ext cx="11570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64</xdr:row>
      <xdr:rowOff>457200</xdr:rowOff>
    </xdr:from>
    <xdr:to>
      <xdr:col>11</xdr:col>
      <xdr:colOff>123825</xdr:colOff>
      <xdr:row>66</xdr:row>
      <xdr:rowOff>19050</xdr:rowOff>
    </xdr:to>
    <xdr:cxnSp macro="">
      <xdr:nvCxnSpPr>
        <xdr:cNvPr id="113" name="Straight Arrow Connector 112"/>
        <xdr:cNvCxnSpPr/>
      </xdr:nvCxnSpPr>
      <xdr:spPr>
        <a:xfrm flipH="1">
          <a:off x="4562475" y="16906875"/>
          <a:ext cx="1400175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64</xdr:row>
      <xdr:rowOff>533400</xdr:rowOff>
    </xdr:from>
    <xdr:to>
      <xdr:col>25</xdr:col>
      <xdr:colOff>0</xdr:colOff>
      <xdr:row>66</xdr:row>
      <xdr:rowOff>19050</xdr:rowOff>
    </xdr:to>
    <xdr:cxnSp macro="">
      <xdr:nvCxnSpPr>
        <xdr:cNvPr id="114" name="Straight Arrow Connector 113"/>
        <xdr:cNvCxnSpPr/>
      </xdr:nvCxnSpPr>
      <xdr:spPr>
        <a:xfrm flipH="1">
          <a:off x="11515726" y="16906875"/>
          <a:ext cx="183832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123825</xdr:colOff>
      <xdr:row>62</xdr:row>
      <xdr:rowOff>285750</xdr:rowOff>
    </xdr:from>
    <xdr:to>
      <xdr:col>23</xdr:col>
      <xdr:colOff>42582</xdr:colOff>
      <xdr:row>64</xdr:row>
      <xdr:rowOff>154081</xdr:rowOff>
    </xdr:to>
    <xdr:cxnSp macro="">
      <xdr:nvCxnSpPr>
        <xdr:cNvPr id="115" name="Straight Arrow Connector 114"/>
        <xdr:cNvCxnSpPr/>
      </xdr:nvCxnSpPr>
      <xdr:spPr>
        <a:xfrm flipV="1">
          <a:off x="11610975" y="15963900"/>
          <a:ext cx="814107" cy="773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75</xdr:row>
      <xdr:rowOff>457200</xdr:rowOff>
    </xdr:from>
    <xdr:to>
      <xdr:col>11</xdr:col>
      <xdr:colOff>123825</xdr:colOff>
      <xdr:row>77</xdr:row>
      <xdr:rowOff>19050</xdr:rowOff>
    </xdr:to>
    <xdr:cxnSp macro="">
      <xdr:nvCxnSpPr>
        <xdr:cNvPr id="61" name="Straight Arrow Connector 60"/>
        <xdr:cNvCxnSpPr/>
      </xdr:nvCxnSpPr>
      <xdr:spPr>
        <a:xfrm flipH="1">
          <a:off x="4457700" y="20402550"/>
          <a:ext cx="139065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75</xdr:row>
      <xdr:rowOff>533400</xdr:rowOff>
    </xdr:from>
    <xdr:to>
      <xdr:col>25</xdr:col>
      <xdr:colOff>0</xdr:colOff>
      <xdr:row>77</xdr:row>
      <xdr:rowOff>19050</xdr:rowOff>
    </xdr:to>
    <xdr:cxnSp macro="">
      <xdr:nvCxnSpPr>
        <xdr:cNvPr id="63" name="Straight Arrow Connector 62"/>
        <xdr:cNvCxnSpPr/>
      </xdr:nvCxnSpPr>
      <xdr:spPr>
        <a:xfrm flipH="1">
          <a:off x="11277601" y="20402550"/>
          <a:ext cx="181927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75</xdr:row>
      <xdr:rowOff>457200</xdr:rowOff>
    </xdr:from>
    <xdr:to>
      <xdr:col>11</xdr:col>
      <xdr:colOff>123825</xdr:colOff>
      <xdr:row>77</xdr:row>
      <xdr:rowOff>19050</xdr:rowOff>
    </xdr:to>
    <xdr:cxnSp macro="">
      <xdr:nvCxnSpPr>
        <xdr:cNvPr id="65" name="Straight Arrow Connector 64"/>
        <xdr:cNvCxnSpPr/>
      </xdr:nvCxnSpPr>
      <xdr:spPr>
        <a:xfrm flipH="1">
          <a:off x="4457700" y="20402550"/>
          <a:ext cx="139065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75</xdr:row>
      <xdr:rowOff>533400</xdr:rowOff>
    </xdr:from>
    <xdr:to>
      <xdr:col>25</xdr:col>
      <xdr:colOff>0</xdr:colOff>
      <xdr:row>77</xdr:row>
      <xdr:rowOff>19050</xdr:rowOff>
    </xdr:to>
    <xdr:cxnSp macro="">
      <xdr:nvCxnSpPr>
        <xdr:cNvPr id="67" name="Straight Arrow Connector 66"/>
        <xdr:cNvCxnSpPr/>
      </xdr:nvCxnSpPr>
      <xdr:spPr>
        <a:xfrm flipH="1">
          <a:off x="11277601" y="20402550"/>
          <a:ext cx="181927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75</xdr:row>
      <xdr:rowOff>457200</xdr:rowOff>
    </xdr:from>
    <xdr:to>
      <xdr:col>11</xdr:col>
      <xdr:colOff>123825</xdr:colOff>
      <xdr:row>77</xdr:row>
      <xdr:rowOff>19050</xdr:rowOff>
    </xdr:to>
    <xdr:cxnSp macro="">
      <xdr:nvCxnSpPr>
        <xdr:cNvPr id="69" name="Straight Arrow Connector 68"/>
        <xdr:cNvCxnSpPr/>
      </xdr:nvCxnSpPr>
      <xdr:spPr>
        <a:xfrm flipH="1">
          <a:off x="4457700" y="20402550"/>
          <a:ext cx="139065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75</xdr:row>
      <xdr:rowOff>533400</xdr:rowOff>
    </xdr:from>
    <xdr:to>
      <xdr:col>25</xdr:col>
      <xdr:colOff>0</xdr:colOff>
      <xdr:row>77</xdr:row>
      <xdr:rowOff>19050</xdr:rowOff>
    </xdr:to>
    <xdr:cxnSp macro="">
      <xdr:nvCxnSpPr>
        <xdr:cNvPr id="78" name="Straight Arrow Connector 77"/>
        <xdr:cNvCxnSpPr/>
      </xdr:nvCxnSpPr>
      <xdr:spPr>
        <a:xfrm flipH="1">
          <a:off x="11277601" y="20402550"/>
          <a:ext cx="181927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74</xdr:row>
      <xdr:rowOff>152400</xdr:rowOff>
    </xdr:from>
    <xdr:to>
      <xdr:col>9</xdr:col>
      <xdr:colOff>52107</xdr:colOff>
      <xdr:row>75</xdr:row>
      <xdr:rowOff>1681</xdr:rowOff>
    </xdr:to>
    <xdr:cxnSp macro="">
      <xdr:nvCxnSpPr>
        <xdr:cNvPr id="85" name="Straight Arrow Connector 84"/>
        <xdr:cNvCxnSpPr/>
      </xdr:nvCxnSpPr>
      <xdr:spPr>
        <a:xfrm flipV="1">
          <a:off x="3733800" y="19688175"/>
          <a:ext cx="11474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75</xdr:row>
      <xdr:rowOff>457200</xdr:rowOff>
    </xdr:from>
    <xdr:to>
      <xdr:col>11</xdr:col>
      <xdr:colOff>123825</xdr:colOff>
      <xdr:row>77</xdr:row>
      <xdr:rowOff>19050</xdr:rowOff>
    </xdr:to>
    <xdr:cxnSp macro="">
      <xdr:nvCxnSpPr>
        <xdr:cNvPr id="116" name="Straight Arrow Connector 115"/>
        <xdr:cNvCxnSpPr/>
      </xdr:nvCxnSpPr>
      <xdr:spPr>
        <a:xfrm flipH="1">
          <a:off x="4457700" y="20402550"/>
          <a:ext cx="139065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75</xdr:row>
      <xdr:rowOff>533400</xdr:rowOff>
    </xdr:from>
    <xdr:to>
      <xdr:col>25</xdr:col>
      <xdr:colOff>0</xdr:colOff>
      <xdr:row>77</xdr:row>
      <xdr:rowOff>19050</xdr:rowOff>
    </xdr:to>
    <xdr:cxnSp macro="">
      <xdr:nvCxnSpPr>
        <xdr:cNvPr id="117" name="Straight Arrow Connector 116"/>
        <xdr:cNvCxnSpPr/>
      </xdr:nvCxnSpPr>
      <xdr:spPr>
        <a:xfrm flipH="1">
          <a:off x="11277601" y="20402550"/>
          <a:ext cx="181927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123825</xdr:colOff>
      <xdr:row>73</xdr:row>
      <xdr:rowOff>285750</xdr:rowOff>
    </xdr:from>
    <xdr:to>
      <xdr:col>23</xdr:col>
      <xdr:colOff>42582</xdr:colOff>
      <xdr:row>75</xdr:row>
      <xdr:rowOff>154081</xdr:rowOff>
    </xdr:to>
    <xdr:cxnSp macro="">
      <xdr:nvCxnSpPr>
        <xdr:cNvPr id="118" name="Straight Arrow Connector 117"/>
        <xdr:cNvCxnSpPr/>
      </xdr:nvCxnSpPr>
      <xdr:spPr>
        <a:xfrm flipV="1">
          <a:off x="11372850" y="19459575"/>
          <a:ext cx="795057" cy="773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75</xdr:row>
      <xdr:rowOff>457200</xdr:rowOff>
    </xdr:from>
    <xdr:to>
      <xdr:col>11</xdr:col>
      <xdr:colOff>123825</xdr:colOff>
      <xdr:row>77</xdr:row>
      <xdr:rowOff>19050</xdr:rowOff>
    </xdr:to>
    <xdr:cxnSp macro="">
      <xdr:nvCxnSpPr>
        <xdr:cNvPr id="119" name="Straight Arrow Connector 118"/>
        <xdr:cNvCxnSpPr/>
      </xdr:nvCxnSpPr>
      <xdr:spPr>
        <a:xfrm flipH="1">
          <a:off x="4457700" y="20402550"/>
          <a:ext cx="139065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75</xdr:row>
      <xdr:rowOff>533400</xdr:rowOff>
    </xdr:from>
    <xdr:to>
      <xdr:col>25</xdr:col>
      <xdr:colOff>0</xdr:colOff>
      <xdr:row>77</xdr:row>
      <xdr:rowOff>19050</xdr:rowOff>
    </xdr:to>
    <xdr:cxnSp macro="">
      <xdr:nvCxnSpPr>
        <xdr:cNvPr id="120" name="Straight Arrow Connector 119"/>
        <xdr:cNvCxnSpPr/>
      </xdr:nvCxnSpPr>
      <xdr:spPr>
        <a:xfrm flipH="1">
          <a:off x="11277601" y="20402550"/>
          <a:ext cx="181927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75</xdr:row>
      <xdr:rowOff>457200</xdr:rowOff>
    </xdr:from>
    <xdr:to>
      <xdr:col>11</xdr:col>
      <xdr:colOff>123825</xdr:colOff>
      <xdr:row>77</xdr:row>
      <xdr:rowOff>19050</xdr:rowOff>
    </xdr:to>
    <xdr:cxnSp macro="">
      <xdr:nvCxnSpPr>
        <xdr:cNvPr id="121" name="Straight Arrow Connector 120"/>
        <xdr:cNvCxnSpPr/>
      </xdr:nvCxnSpPr>
      <xdr:spPr>
        <a:xfrm flipH="1">
          <a:off x="4457700" y="20402550"/>
          <a:ext cx="139065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75</xdr:row>
      <xdr:rowOff>533400</xdr:rowOff>
    </xdr:from>
    <xdr:to>
      <xdr:col>25</xdr:col>
      <xdr:colOff>0</xdr:colOff>
      <xdr:row>77</xdr:row>
      <xdr:rowOff>19050</xdr:rowOff>
    </xdr:to>
    <xdr:cxnSp macro="">
      <xdr:nvCxnSpPr>
        <xdr:cNvPr id="122" name="Straight Arrow Connector 121"/>
        <xdr:cNvCxnSpPr/>
      </xdr:nvCxnSpPr>
      <xdr:spPr>
        <a:xfrm flipH="1">
          <a:off x="11277601" y="20402550"/>
          <a:ext cx="181927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74</xdr:row>
      <xdr:rowOff>152400</xdr:rowOff>
    </xdr:from>
    <xdr:to>
      <xdr:col>9</xdr:col>
      <xdr:colOff>52107</xdr:colOff>
      <xdr:row>75</xdr:row>
      <xdr:rowOff>1681</xdr:rowOff>
    </xdr:to>
    <xdr:cxnSp macro="">
      <xdr:nvCxnSpPr>
        <xdr:cNvPr id="123" name="Straight Arrow Connector 122"/>
        <xdr:cNvCxnSpPr/>
      </xdr:nvCxnSpPr>
      <xdr:spPr>
        <a:xfrm flipV="1">
          <a:off x="3733800" y="19688175"/>
          <a:ext cx="11474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75</xdr:row>
      <xdr:rowOff>457200</xdr:rowOff>
    </xdr:from>
    <xdr:to>
      <xdr:col>11</xdr:col>
      <xdr:colOff>123825</xdr:colOff>
      <xdr:row>77</xdr:row>
      <xdr:rowOff>19050</xdr:rowOff>
    </xdr:to>
    <xdr:cxnSp macro="">
      <xdr:nvCxnSpPr>
        <xdr:cNvPr id="124" name="Straight Arrow Connector 123"/>
        <xdr:cNvCxnSpPr/>
      </xdr:nvCxnSpPr>
      <xdr:spPr>
        <a:xfrm flipH="1">
          <a:off x="4457700" y="20402550"/>
          <a:ext cx="139065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75</xdr:row>
      <xdr:rowOff>533400</xdr:rowOff>
    </xdr:from>
    <xdr:to>
      <xdr:col>25</xdr:col>
      <xdr:colOff>0</xdr:colOff>
      <xdr:row>77</xdr:row>
      <xdr:rowOff>19050</xdr:rowOff>
    </xdr:to>
    <xdr:cxnSp macro="">
      <xdr:nvCxnSpPr>
        <xdr:cNvPr id="125" name="Straight Arrow Connector 124"/>
        <xdr:cNvCxnSpPr/>
      </xdr:nvCxnSpPr>
      <xdr:spPr>
        <a:xfrm flipH="1">
          <a:off x="11277601" y="20402550"/>
          <a:ext cx="181927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123825</xdr:colOff>
      <xdr:row>73</xdr:row>
      <xdr:rowOff>285750</xdr:rowOff>
    </xdr:from>
    <xdr:to>
      <xdr:col>23</xdr:col>
      <xdr:colOff>42582</xdr:colOff>
      <xdr:row>75</xdr:row>
      <xdr:rowOff>154081</xdr:rowOff>
    </xdr:to>
    <xdr:cxnSp macro="">
      <xdr:nvCxnSpPr>
        <xdr:cNvPr id="126" name="Straight Arrow Connector 125"/>
        <xdr:cNvCxnSpPr/>
      </xdr:nvCxnSpPr>
      <xdr:spPr>
        <a:xfrm flipV="1">
          <a:off x="11372850" y="19459575"/>
          <a:ext cx="795057" cy="773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86</xdr:row>
      <xdr:rowOff>457200</xdr:rowOff>
    </xdr:from>
    <xdr:to>
      <xdr:col>11</xdr:col>
      <xdr:colOff>123825</xdr:colOff>
      <xdr:row>88</xdr:row>
      <xdr:rowOff>19050</xdr:rowOff>
    </xdr:to>
    <xdr:cxnSp macro="">
      <xdr:nvCxnSpPr>
        <xdr:cNvPr id="127" name="Straight Arrow Connector 126"/>
        <xdr:cNvCxnSpPr/>
      </xdr:nvCxnSpPr>
      <xdr:spPr>
        <a:xfrm flipH="1">
          <a:off x="4457700" y="20402550"/>
          <a:ext cx="139065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86</xdr:row>
      <xdr:rowOff>533400</xdr:rowOff>
    </xdr:from>
    <xdr:to>
      <xdr:col>25</xdr:col>
      <xdr:colOff>0</xdr:colOff>
      <xdr:row>88</xdr:row>
      <xdr:rowOff>19050</xdr:rowOff>
    </xdr:to>
    <xdr:cxnSp macro="">
      <xdr:nvCxnSpPr>
        <xdr:cNvPr id="128" name="Straight Arrow Connector 127"/>
        <xdr:cNvCxnSpPr/>
      </xdr:nvCxnSpPr>
      <xdr:spPr>
        <a:xfrm flipH="1">
          <a:off x="11277601" y="20402550"/>
          <a:ext cx="181927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86</xdr:row>
      <xdr:rowOff>457200</xdr:rowOff>
    </xdr:from>
    <xdr:to>
      <xdr:col>11</xdr:col>
      <xdr:colOff>123825</xdr:colOff>
      <xdr:row>88</xdr:row>
      <xdr:rowOff>19050</xdr:rowOff>
    </xdr:to>
    <xdr:cxnSp macro="">
      <xdr:nvCxnSpPr>
        <xdr:cNvPr id="129" name="Straight Arrow Connector 128"/>
        <xdr:cNvCxnSpPr/>
      </xdr:nvCxnSpPr>
      <xdr:spPr>
        <a:xfrm flipH="1">
          <a:off x="4457700" y="20402550"/>
          <a:ext cx="139065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86</xdr:row>
      <xdr:rowOff>533400</xdr:rowOff>
    </xdr:from>
    <xdr:to>
      <xdr:col>25</xdr:col>
      <xdr:colOff>0</xdr:colOff>
      <xdr:row>88</xdr:row>
      <xdr:rowOff>19050</xdr:rowOff>
    </xdr:to>
    <xdr:cxnSp macro="">
      <xdr:nvCxnSpPr>
        <xdr:cNvPr id="130" name="Straight Arrow Connector 129"/>
        <xdr:cNvCxnSpPr/>
      </xdr:nvCxnSpPr>
      <xdr:spPr>
        <a:xfrm flipH="1">
          <a:off x="11277601" y="20402550"/>
          <a:ext cx="181927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86</xdr:row>
      <xdr:rowOff>457200</xdr:rowOff>
    </xdr:from>
    <xdr:to>
      <xdr:col>11</xdr:col>
      <xdr:colOff>123825</xdr:colOff>
      <xdr:row>88</xdr:row>
      <xdr:rowOff>19050</xdr:rowOff>
    </xdr:to>
    <xdr:cxnSp macro="">
      <xdr:nvCxnSpPr>
        <xdr:cNvPr id="131" name="Straight Arrow Connector 130"/>
        <xdr:cNvCxnSpPr/>
      </xdr:nvCxnSpPr>
      <xdr:spPr>
        <a:xfrm flipH="1">
          <a:off x="4457700" y="20402550"/>
          <a:ext cx="139065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86</xdr:row>
      <xdr:rowOff>533400</xdr:rowOff>
    </xdr:from>
    <xdr:to>
      <xdr:col>25</xdr:col>
      <xdr:colOff>0</xdr:colOff>
      <xdr:row>88</xdr:row>
      <xdr:rowOff>19050</xdr:rowOff>
    </xdr:to>
    <xdr:cxnSp macro="">
      <xdr:nvCxnSpPr>
        <xdr:cNvPr id="132" name="Straight Arrow Connector 131"/>
        <xdr:cNvCxnSpPr/>
      </xdr:nvCxnSpPr>
      <xdr:spPr>
        <a:xfrm flipH="1">
          <a:off x="11277601" y="20402550"/>
          <a:ext cx="181927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85</xdr:row>
      <xdr:rowOff>152400</xdr:rowOff>
    </xdr:from>
    <xdr:to>
      <xdr:col>9</xdr:col>
      <xdr:colOff>52107</xdr:colOff>
      <xdr:row>86</xdr:row>
      <xdr:rowOff>1681</xdr:rowOff>
    </xdr:to>
    <xdr:cxnSp macro="">
      <xdr:nvCxnSpPr>
        <xdr:cNvPr id="133" name="Straight Arrow Connector 132"/>
        <xdr:cNvCxnSpPr/>
      </xdr:nvCxnSpPr>
      <xdr:spPr>
        <a:xfrm flipV="1">
          <a:off x="3733800" y="19688175"/>
          <a:ext cx="11474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86</xdr:row>
      <xdr:rowOff>457200</xdr:rowOff>
    </xdr:from>
    <xdr:to>
      <xdr:col>11</xdr:col>
      <xdr:colOff>123825</xdr:colOff>
      <xdr:row>88</xdr:row>
      <xdr:rowOff>19050</xdr:rowOff>
    </xdr:to>
    <xdr:cxnSp macro="">
      <xdr:nvCxnSpPr>
        <xdr:cNvPr id="134" name="Straight Arrow Connector 133"/>
        <xdr:cNvCxnSpPr/>
      </xdr:nvCxnSpPr>
      <xdr:spPr>
        <a:xfrm flipH="1">
          <a:off x="4457700" y="20402550"/>
          <a:ext cx="139065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86</xdr:row>
      <xdr:rowOff>533400</xdr:rowOff>
    </xdr:from>
    <xdr:to>
      <xdr:col>25</xdr:col>
      <xdr:colOff>0</xdr:colOff>
      <xdr:row>88</xdr:row>
      <xdr:rowOff>19050</xdr:rowOff>
    </xdr:to>
    <xdr:cxnSp macro="">
      <xdr:nvCxnSpPr>
        <xdr:cNvPr id="135" name="Straight Arrow Connector 134"/>
        <xdr:cNvCxnSpPr/>
      </xdr:nvCxnSpPr>
      <xdr:spPr>
        <a:xfrm flipH="1">
          <a:off x="11277601" y="20402550"/>
          <a:ext cx="181927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123825</xdr:colOff>
      <xdr:row>84</xdr:row>
      <xdr:rowOff>285750</xdr:rowOff>
    </xdr:from>
    <xdr:to>
      <xdr:col>23</xdr:col>
      <xdr:colOff>42582</xdr:colOff>
      <xdr:row>86</xdr:row>
      <xdr:rowOff>154081</xdr:rowOff>
    </xdr:to>
    <xdr:cxnSp macro="">
      <xdr:nvCxnSpPr>
        <xdr:cNvPr id="136" name="Straight Arrow Connector 135"/>
        <xdr:cNvCxnSpPr/>
      </xdr:nvCxnSpPr>
      <xdr:spPr>
        <a:xfrm flipV="1">
          <a:off x="11372850" y="19459575"/>
          <a:ext cx="795057" cy="773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86</xdr:row>
      <xdr:rowOff>457200</xdr:rowOff>
    </xdr:from>
    <xdr:to>
      <xdr:col>11</xdr:col>
      <xdr:colOff>123825</xdr:colOff>
      <xdr:row>88</xdr:row>
      <xdr:rowOff>19050</xdr:rowOff>
    </xdr:to>
    <xdr:cxnSp macro="">
      <xdr:nvCxnSpPr>
        <xdr:cNvPr id="137" name="Straight Arrow Connector 136"/>
        <xdr:cNvCxnSpPr/>
      </xdr:nvCxnSpPr>
      <xdr:spPr>
        <a:xfrm flipH="1">
          <a:off x="4457700" y="20402550"/>
          <a:ext cx="139065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86</xdr:row>
      <xdr:rowOff>533400</xdr:rowOff>
    </xdr:from>
    <xdr:to>
      <xdr:col>25</xdr:col>
      <xdr:colOff>0</xdr:colOff>
      <xdr:row>88</xdr:row>
      <xdr:rowOff>19050</xdr:rowOff>
    </xdr:to>
    <xdr:cxnSp macro="">
      <xdr:nvCxnSpPr>
        <xdr:cNvPr id="138" name="Straight Arrow Connector 137"/>
        <xdr:cNvCxnSpPr/>
      </xdr:nvCxnSpPr>
      <xdr:spPr>
        <a:xfrm flipH="1">
          <a:off x="11277601" y="20402550"/>
          <a:ext cx="181927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86</xdr:row>
      <xdr:rowOff>457200</xdr:rowOff>
    </xdr:from>
    <xdr:to>
      <xdr:col>11</xdr:col>
      <xdr:colOff>123825</xdr:colOff>
      <xdr:row>88</xdr:row>
      <xdr:rowOff>19050</xdr:rowOff>
    </xdr:to>
    <xdr:cxnSp macro="">
      <xdr:nvCxnSpPr>
        <xdr:cNvPr id="139" name="Straight Arrow Connector 138"/>
        <xdr:cNvCxnSpPr/>
      </xdr:nvCxnSpPr>
      <xdr:spPr>
        <a:xfrm flipH="1">
          <a:off x="4457700" y="20402550"/>
          <a:ext cx="139065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86</xdr:row>
      <xdr:rowOff>533400</xdr:rowOff>
    </xdr:from>
    <xdr:to>
      <xdr:col>25</xdr:col>
      <xdr:colOff>0</xdr:colOff>
      <xdr:row>88</xdr:row>
      <xdr:rowOff>19050</xdr:rowOff>
    </xdr:to>
    <xdr:cxnSp macro="">
      <xdr:nvCxnSpPr>
        <xdr:cNvPr id="140" name="Straight Arrow Connector 139"/>
        <xdr:cNvCxnSpPr/>
      </xdr:nvCxnSpPr>
      <xdr:spPr>
        <a:xfrm flipH="1">
          <a:off x="11277601" y="20402550"/>
          <a:ext cx="181927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266700</xdr:colOff>
      <xdr:row>85</xdr:row>
      <xdr:rowOff>152400</xdr:rowOff>
    </xdr:from>
    <xdr:to>
      <xdr:col>9</xdr:col>
      <xdr:colOff>52107</xdr:colOff>
      <xdr:row>86</xdr:row>
      <xdr:rowOff>1681</xdr:rowOff>
    </xdr:to>
    <xdr:cxnSp macro="">
      <xdr:nvCxnSpPr>
        <xdr:cNvPr id="141" name="Straight Arrow Connector 140"/>
        <xdr:cNvCxnSpPr/>
      </xdr:nvCxnSpPr>
      <xdr:spPr>
        <a:xfrm flipV="1">
          <a:off x="3733800" y="19688175"/>
          <a:ext cx="11474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86</xdr:row>
      <xdr:rowOff>457200</xdr:rowOff>
    </xdr:from>
    <xdr:to>
      <xdr:col>11</xdr:col>
      <xdr:colOff>123825</xdr:colOff>
      <xdr:row>88</xdr:row>
      <xdr:rowOff>19050</xdr:rowOff>
    </xdr:to>
    <xdr:cxnSp macro="">
      <xdr:nvCxnSpPr>
        <xdr:cNvPr id="142" name="Straight Arrow Connector 141"/>
        <xdr:cNvCxnSpPr/>
      </xdr:nvCxnSpPr>
      <xdr:spPr>
        <a:xfrm flipH="1">
          <a:off x="4457700" y="20402550"/>
          <a:ext cx="1390650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86</xdr:row>
      <xdr:rowOff>533400</xdr:rowOff>
    </xdr:from>
    <xdr:to>
      <xdr:col>25</xdr:col>
      <xdr:colOff>0</xdr:colOff>
      <xdr:row>88</xdr:row>
      <xdr:rowOff>19050</xdr:rowOff>
    </xdr:to>
    <xdr:cxnSp macro="">
      <xdr:nvCxnSpPr>
        <xdr:cNvPr id="143" name="Straight Arrow Connector 142"/>
        <xdr:cNvCxnSpPr/>
      </xdr:nvCxnSpPr>
      <xdr:spPr>
        <a:xfrm flipH="1">
          <a:off x="11277601" y="20402550"/>
          <a:ext cx="1819274" cy="2667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123825</xdr:colOff>
      <xdr:row>84</xdr:row>
      <xdr:rowOff>285750</xdr:rowOff>
    </xdr:from>
    <xdr:to>
      <xdr:col>23</xdr:col>
      <xdr:colOff>42582</xdr:colOff>
      <xdr:row>86</xdr:row>
      <xdr:rowOff>154081</xdr:rowOff>
    </xdr:to>
    <xdr:cxnSp macro="">
      <xdr:nvCxnSpPr>
        <xdr:cNvPr id="144" name="Straight Arrow Connector 143"/>
        <xdr:cNvCxnSpPr/>
      </xdr:nvCxnSpPr>
      <xdr:spPr>
        <a:xfrm flipV="1">
          <a:off x="11372850" y="19459575"/>
          <a:ext cx="795057" cy="773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695325</xdr:colOff>
      <xdr:row>9</xdr:row>
      <xdr:rowOff>457200</xdr:rowOff>
    </xdr:from>
    <xdr:to>
      <xdr:col>11</xdr:col>
      <xdr:colOff>123825</xdr:colOff>
      <xdr:row>11</xdr:row>
      <xdr:rowOff>19050</xdr:rowOff>
    </xdr:to>
    <xdr:cxnSp macro="">
      <xdr:nvCxnSpPr>
        <xdr:cNvPr id="2" name="Straight Arrow Connector 1"/>
        <xdr:cNvCxnSpPr/>
      </xdr:nvCxnSpPr>
      <xdr:spPr>
        <a:xfrm flipH="1">
          <a:off x="4562475" y="2247900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1657350</xdr:colOff>
      <xdr:row>6</xdr:row>
      <xdr:rowOff>85725</xdr:rowOff>
    </xdr:from>
    <xdr:to>
      <xdr:col>8</xdr:col>
      <xdr:colOff>2471457</xdr:colOff>
      <xdr:row>8</xdr:row>
      <xdr:rowOff>154081</xdr:rowOff>
    </xdr:to>
    <xdr:cxnSp macro="">
      <xdr:nvCxnSpPr>
        <xdr:cNvPr id="3" name="Straight Arrow Connector 2"/>
        <xdr:cNvCxnSpPr/>
      </xdr:nvCxnSpPr>
      <xdr:spPr>
        <a:xfrm flipV="1">
          <a:off x="5524500" y="13906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20</xdr:row>
      <xdr:rowOff>457200</xdr:rowOff>
    </xdr:from>
    <xdr:to>
      <xdr:col>11</xdr:col>
      <xdr:colOff>123825</xdr:colOff>
      <xdr:row>22</xdr:row>
      <xdr:rowOff>19050</xdr:rowOff>
    </xdr:to>
    <xdr:cxnSp macro="">
      <xdr:nvCxnSpPr>
        <xdr:cNvPr id="6" name="Straight Arrow Connector 5"/>
        <xdr:cNvCxnSpPr/>
      </xdr:nvCxnSpPr>
      <xdr:spPr>
        <a:xfrm flipH="1">
          <a:off x="4562475" y="4733925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209550</xdr:colOff>
      <xdr:row>17</xdr:row>
      <xdr:rowOff>85725</xdr:rowOff>
    </xdr:from>
    <xdr:to>
      <xdr:col>8</xdr:col>
      <xdr:colOff>718857</xdr:colOff>
      <xdr:row>19</xdr:row>
      <xdr:rowOff>154081</xdr:rowOff>
    </xdr:to>
    <xdr:cxnSp macro="">
      <xdr:nvCxnSpPr>
        <xdr:cNvPr id="7" name="Straight Arrow Connector 6"/>
        <xdr:cNvCxnSpPr/>
      </xdr:nvCxnSpPr>
      <xdr:spPr>
        <a:xfrm flipV="1">
          <a:off x="3771900" y="38766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31</xdr:row>
      <xdr:rowOff>457200</xdr:rowOff>
    </xdr:from>
    <xdr:to>
      <xdr:col>11</xdr:col>
      <xdr:colOff>123825</xdr:colOff>
      <xdr:row>33</xdr:row>
      <xdr:rowOff>19050</xdr:rowOff>
    </xdr:to>
    <xdr:cxnSp macro="">
      <xdr:nvCxnSpPr>
        <xdr:cNvPr id="10" name="Straight Arrow Connector 9"/>
        <xdr:cNvCxnSpPr/>
      </xdr:nvCxnSpPr>
      <xdr:spPr>
        <a:xfrm flipH="1">
          <a:off x="4562475" y="7219950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42</xdr:row>
      <xdr:rowOff>457200</xdr:rowOff>
    </xdr:from>
    <xdr:to>
      <xdr:col>11</xdr:col>
      <xdr:colOff>123825</xdr:colOff>
      <xdr:row>44</xdr:row>
      <xdr:rowOff>19050</xdr:rowOff>
    </xdr:to>
    <xdr:cxnSp macro="">
      <xdr:nvCxnSpPr>
        <xdr:cNvPr id="14" name="Straight Arrow Connector 13"/>
        <xdr:cNvCxnSpPr/>
      </xdr:nvCxnSpPr>
      <xdr:spPr>
        <a:xfrm flipH="1">
          <a:off x="4562475" y="9667875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209550</xdr:colOff>
      <xdr:row>39</xdr:row>
      <xdr:rowOff>85725</xdr:rowOff>
    </xdr:from>
    <xdr:to>
      <xdr:col>8</xdr:col>
      <xdr:colOff>718857</xdr:colOff>
      <xdr:row>41</xdr:row>
      <xdr:rowOff>154081</xdr:rowOff>
    </xdr:to>
    <xdr:cxnSp macro="">
      <xdr:nvCxnSpPr>
        <xdr:cNvPr id="15" name="Straight Arrow Connector 14"/>
        <xdr:cNvCxnSpPr/>
      </xdr:nvCxnSpPr>
      <xdr:spPr>
        <a:xfrm flipV="1">
          <a:off x="3771900" y="881062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53</xdr:row>
      <xdr:rowOff>457200</xdr:rowOff>
    </xdr:from>
    <xdr:to>
      <xdr:col>11</xdr:col>
      <xdr:colOff>123825</xdr:colOff>
      <xdr:row>55</xdr:row>
      <xdr:rowOff>19050</xdr:rowOff>
    </xdr:to>
    <xdr:cxnSp macro="">
      <xdr:nvCxnSpPr>
        <xdr:cNvPr id="18" name="Straight Arrow Connector 17"/>
        <xdr:cNvCxnSpPr/>
      </xdr:nvCxnSpPr>
      <xdr:spPr>
        <a:xfrm flipH="1">
          <a:off x="4562475" y="12087225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64</xdr:row>
      <xdr:rowOff>457200</xdr:rowOff>
    </xdr:from>
    <xdr:to>
      <xdr:col>11</xdr:col>
      <xdr:colOff>123825</xdr:colOff>
      <xdr:row>66</xdr:row>
      <xdr:rowOff>19050</xdr:rowOff>
    </xdr:to>
    <xdr:cxnSp macro="">
      <xdr:nvCxnSpPr>
        <xdr:cNvPr id="22" name="Straight Arrow Connector 21"/>
        <xdr:cNvCxnSpPr/>
      </xdr:nvCxnSpPr>
      <xdr:spPr>
        <a:xfrm flipH="1">
          <a:off x="4562475" y="14592300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20</xdr:row>
      <xdr:rowOff>457200</xdr:rowOff>
    </xdr:from>
    <xdr:to>
      <xdr:col>11</xdr:col>
      <xdr:colOff>123825</xdr:colOff>
      <xdr:row>22</xdr:row>
      <xdr:rowOff>19050</xdr:rowOff>
    </xdr:to>
    <xdr:cxnSp macro="">
      <xdr:nvCxnSpPr>
        <xdr:cNvPr id="26" name="Straight Arrow Connector 25"/>
        <xdr:cNvCxnSpPr/>
      </xdr:nvCxnSpPr>
      <xdr:spPr>
        <a:xfrm flipH="1">
          <a:off x="4562475" y="2247900"/>
          <a:ext cx="282892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1685925</xdr:colOff>
      <xdr:row>17</xdr:row>
      <xdr:rowOff>57150</xdr:rowOff>
    </xdr:from>
    <xdr:to>
      <xdr:col>9</xdr:col>
      <xdr:colOff>4482</xdr:colOff>
      <xdr:row>19</xdr:row>
      <xdr:rowOff>125506</xdr:rowOff>
    </xdr:to>
    <xdr:cxnSp macro="">
      <xdr:nvCxnSpPr>
        <xdr:cNvPr id="27" name="Straight Arrow Connector 26"/>
        <xdr:cNvCxnSpPr/>
      </xdr:nvCxnSpPr>
      <xdr:spPr>
        <a:xfrm flipV="1">
          <a:off x="5553075" y="384810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31</xdr:row>
      <xdr:rowOff>457200</xdr:rowOff>
    </xdr:from>
    <xdr:to>
      <xdr:col>11</xdr:col>
      <xdr:colOff>123825</xdr:colOff>
      <xdr:row>33</xdr:row>
      <xdr:rowOff>19050</xdr:rowOff>
    </xdr:to>
    <xdr:cxnSp macro="">
      <xdr:nvCxnSpPr>
        <xdr:cNvPr id="28" name="Straight Arrow Connector 27"/>
        <xdr:cNvCxnSpPr/>
      </xdr:nvCxnSpPr>
      <xdr:spPr>
        <a:xfrm flipH="1">
          <a:off x="4562475" y="2247900"/>
          <a:ext cx="282892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1666875</xdr:colOff>
      <xdr:row>28</xdr:row>
      <xdr:rowOff>66675</xdr:rowOff>
    </xdr:from>
    <xdr:to>
      <xdr:col>8</xdr:col>
      <xdr:colOff>2480982</xdr:colOff>
      <xdr:row>30</xdr:row>
      <xdr:rowOff>135031</xdr:rowOff>
    </xdr:to>
    <xdr:cxnSp macro="">
      <xdr:nvCxnSpPr>
        <xdr:cNvPr id="29" name="Straight Arrow Connector 28"/>
        <xdr:cNvCxnSpPr/>
      </xdr:nvCxnSpPr>
      <xdr:spPr>
        <a:xfrm flipV="1">
          <a:off x="5534025" y="63436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42</xdr:row>
      <xdr:rowOff>457200</xdr:rowOff>
    </xdr:from>
    <xdr:to>
      <xdr:col>11</xdr:col>
      <xdr:colOff>123825</xdr:colOff>
      <xdr:row>44</xdr:row>
      <xdr:rowOff>19050</xdr:rowOff>
    </xdr:to>
    <xdr:cxnSp macro="">
      <xdr:nvCxnSpPr>
        <xdr:cNvPr id="30" name="Straight Arrow Connector 29"/>
        <xdr:cNvCxnSpPr/>
      </xdr:nvCxnSpPr>
      <xdr:spPr>
        <a:xfrm flipH="1">
          <a:off x="4562475" y="2247900"/>
          <a:ext cx="282892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1695450</xdr:colOff>
      <xdr:row>38</xdr:row>
      <xdr:rowOff>152400</xdr:rowOff>
    </xdr:from>
    <xdr:to>
      <xdr:col>9</xdr:col>
      <xdr:colOff>14007</xdr:colOff>
      <xdr:row>41</xdr:row>
      <xdr:rowOff>58831</xdr:rowOff>
    </xdr:to>
    <xdr:cxnSp macro="">
      <xdr:nvCxnSpPr>
        <xdr:cNvPr id="31" name="Straight Arrow Connector 30"/>
        <xdr:cNvCxnSpPr/>
      </xdr:nvCxnSpPr>
      <xdr:spPr>
        <a:xfrm flipV="1">
          <a:off x="5562600" y="87153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53</xdr:row>
      <xdr:rowOff>457200</xdr:rowOff>
    </xdr:from>
    <xdr:to>
      <xdr:col>11</xdr:col>
      <xdr:colOff>123825</xdr:colOff>
      <xdr:row>55</xdr:row>
      <xdr:rowOff>19050</xdr:rowOff>
    </xdr:to>
    <xdr:cxnSp macro="">
      <xdr:nvCxnSpPr>
        <xdr:cNvPr id="32" name="Straight Arrow Connector 31"/>
        <xdr:cNvCxnSpPr/>
      </xdr:nvCxnSpPr>
      <xdr:spPr>
        <a:xfrm flipH="1">
          <a:off x="4562475" y="9667875"/>
          <a:ext cx="282892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53</xdr:row>
      <xdr:rowOff>457200</xdr:rowOff>
    </xdr:from>
    <xdr:to>
      <xdr:col>11</xdr:col>
      <xdr:colOff>123825</xdr:colOff>
      <xdr:row>55</xdr:row>
      <xdr:rowOff>19050</xdr:rowOff>
    </xdr:to>
    <xdr:cxnSp macro="">
      <xdr:nvCxnSpPr>
        <xdr:cNvPr id="34" name="Straight Arrow Connector 33"/>
        <xdr:cNvCxnSpPr/>
      </xdr:nvCxnSpPr>
      <xdr:spPr>
        <a:xfrm flipH="1">
          <a:off x="4562475" y="9667875"/>
          <a:ext cx="282892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1695450</xdr:colOff>
      <xdr:row>49</xdr:row>
      <xdr:rowOff>152400</xdr:rowOff>
    </xdr:from>
    <xdr:to>
      <xdr:col>9</xdr:col>
      <xdr:colOff>14007</xdr:colOff>
      <xdr:row>52</xdr:row>
      <xdr:rowOff>58831</xdr:rowOff>
    </xdr:to>
    <xdr:cxnSp macro="">
      <xdr:nvCxnSpPr>
        <xdr:cNvPr id="35" name="Straight Arrow Connector 34"/>
        <xdr:cNvCxnSpPr/>
      </xdr:nvCxnSpPr>
      <xdr:spPr>
        <a:xfrm flipV="1">
          <a:off x="5562600" y="87153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64</xdr:row>
      <xdr:rowOff>457200</xdr:rowOff>
    </xdr:from>
    <xdr:to>
      <xdr:col>11</xdr:col>
      <xdr:colOff>123825</xdr:colOff>
      <xdr:row>66</xdr:row>
      <xdr:rowOff>19050</xdr:rowOff>
    </xdr:to>
    <xdr:cxnSp macro="">
      <xdr:nvCxnSpPr>
        <xdr:cNvPr id="36" name="Straight Arrow Connector 35"/>
        <xdr:cNvCxnSpPr/>
      </xdr:nvCxnSpPr>
      <xdr:spPr>
        <a:xfrm flipH="1">
          <a:off x="4562475" y="9667875"/>
          <a:ext cx="282892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64</xdr:row>
      <xdr:rowOff>457200</xdr:rowOff>
    </xdr:from>
    <xdr:to>
      <xdr:col>11</xdr:col>
      <xdr:colOff>123825</xdr:colOff>
      <xdr:row>66</xdr:row>
      <xdr:rowOff>19050</xdr:rowOff>
    </xdr:to>
    <xdr:cxnSp macro="">
      <xdr:nvCxnSpPr>
        <xdr:cNvPr id="38" name="Straight Arrow Connector 37"/>
        <xdr:cNvCxnSpPr/>
      </xdr:nvCxnSpPr>
      <xdr:spPr>
        <a:xfrm flipH="1">
          <a:off x="4562475" y="9667875"/>
          <a:ext cx="282892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1695450</xdr:colOff>
      <xdr:row>60</xdr:row>
      <xdr:rowOff>152400</xdr:rowOff>
    </xdr:from>
    <xdr:to>
      <xdr:col>9</xdr:col>
      <xdr:colOff>14007</xdr:colOff>
      <xdr:row>63</xdr:row>
      <xdr:rowOff>58831</xdr:rowOff>
    </xdr:to>
    <xdr:cxnSp macro="">
      <xdr:nvCxnSpPr>
        <xdr:cNvPr id="39" name="Straight Arrow Connector 38"/>
        <xdr:cNvCxnSpPr/>
      </xdr:nvCxnSpPr>
      <xdr:spPr>
        <a:xfrm flipV="1">
          <a:off x="5562600" y="87153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75</xdr:row>
      <xdr:rowOff>457200</xdr:rowOff>
    </xdr:from>
    <xdr:to>
      <xdr:col>11</xdr:col>
      <xdr:colOff>123825</xdr:colOff>
      <xdr:row>77</xdr:row>
      <xdr:rowOff>19050</xdr:rowOff>
    </xdr:to>
    <xdr:cxnSp macro="">
      <xdr:nvCxnSpPr>
        <xdr:cNvPr id="23" name="Straight Arrow Connector 22"/>
        <xdr:cNvCxnSpPr/>
      </xdr:nvCxnSpPr>
      <xdr:spPr>
        <a:xfrm flipH="1">
          <a:off x="4457700" y="14592300"/>
          <a:ext cx="2819400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75</xdr:row>
      <xdr:rowOff>457200</xdr:rowOff>
    </xdr:from>
    <xdr:to>
      <xdr:col>11</xdr:col>
      <xdr:colOff>123825</xdr:colOff>
      <xdr:row>77</xdr:row>
      <xdr:rowOff>19050</xdr:rowOff>
    </xdr:to>
    <xdr:cxnSp macro="">
      <xdr:nvCxnSpPr>
        <xdr:cNvPr id="24" name="Straight Arrow Connector 23"/>
        <xdr:cNvCxnSpPr/>
      </xdr:nvCxnSpPr>
      <xdr:spPr>
        <a:xfrm flipH="1">
          <a:off x="4457700" y="14592300"/>
          <a:ext cx="2819400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75</xdr:row>
      <xdr:rowOff>457200</xdr:rowOff>
    </xdr:from>
    <xdr:to>
      <xdr:col>11</xdr:col>
      <xdr:colOff>123825</xdr:colOff>
      <xdr:row>77</xdr:row>
      <xdr:rowOff>19050</xdr:rowOff>
    </xdr:to>
    <xdr:cxnSp macro="">
      <xdr:nvCxnSpPr>
        <xdr:cNvPr id="25" name="Straight Arrow Connector 24"/>
        <xdr:cNvCxnSpPr/>
      </xdr:nvCxnSpPr>
      <xdr:spPr>
        <a:xfrm flipH="1">
          <a:off x="4457700" y="14592300"/>
          <a:ext cx="2819400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1695450</xdr:colOff>
      <xdr:row>71</xdr:row>
      <xdr:rowOff>152400</xdr:rowOff>
    </xdr:from>
    <xdr:to>
      <xdr:col>9</xdr:col>
      <xdr:colOff>14007</xdr:colOff>
      <xdr:row>74</xdr:row>
      <xdr:rowOff>58831</xdr:rowOff>
    </xdr:to>
    <xdr:cxnSp macro="">
      <xdr:nvCxnSpPr>
        <xdr:cNvPr id="33" name="Straight Arrow Connector 32"/>
        <xdr:cNvCxnSpPr/>
      </xdr:nvCxnSpPr>
      <xdr:spPr>
        <a:xfrm flipV="1">
          <a:off x="5457825" y="1363980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86</xdr:row>
      <xdr:rowOff>457200</xdr:rowOff>
    </xdr:from>
    <xdr:to>
      <xdr:col>11</xdr:col>
      <xdr:colOff>123825</xdr:colOff>
      <xdr:row>88</xdr:row>
      <xdr:rowOff>19050</xdr:rowOff>
    </xdr:to>
    <xdr:cxnSp macro="">
      <xdr:nvCxnSpPr>
        <xdr:cNvPr id="37" name="Straight Arrow Connector 36"/>
        <xdr:cNvCxnSpPr/>
      </xdr:nvCxnSpPr>
      <xdr:spPr>
        <a:xfrm flipH="1">
          <a:off x="4457700" y="14592300"/>
          <a:ext cx="2819400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86</xdr:row>
      <xdr:rowOff>457200</xdr:rowOff>
    </xdr:from>
    <xdr:to>
      <xdr:col>11</xdr:col>
      <xdr:colOff>123825</xdr:colOff>
      <xdr:row>88</xdr:row>
      <xdr:rowOff>19050</xdr:rowOff>
    </xdr:to>
    <xdr:cxnSp macro="">
      <xdr:nvCxnSpPr>
        <xdr:cNvPr id="40" name="Straight Arrow Connector 39"/>
        <xdr:cNvCxnSpPr/>
      </xdr:nvCxnSpPr>
      <xdr:spPr>
        <a:xfrm flipH="1">
          <a:off x="4457700" y="14592300"/>
          <a:ext cx="2819400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86</xdr:row>
      <xdr:rowOff>457200</xdr:rowOff>
    </xdr:from>
    <xdr:to>
      <xdr:col>11</xdr:col>
      <xdr:colOff>123825</xdr:colOff>
      <xdr:row>88</xdr:row>
      <xdr:rowOff>19050</xdr:rowOff>
    </xdr:to>
    <xdr:cxnSp macro="">
      <xdr:nvCxnSpPr>
        <xdr:cNvPr id="41" name="Straight Arrow Connector 40"/>
        <xdr:cNvCxnSpPr/>
      </xdr:nvCxnSpPr>
      <xdr:spPr>
        <a:xfrm flipH="1">
          <a:off x="4457700" y="14592300"/>
          <a:ext cx="2819400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1695450</xdr:colOff>
      <xdr:row>82</xdr:row>
      <xdr:rowOff>152400</xdr:rowOff>
    </xdr:from>
    <xdr:to>
      <xdr:col>9</xdr:col>
      <xdr:colOff>14007</xdr:colOff>
      <xdr:row>85</xdr:row>
      <xdr:rowOff>58831</xdr:rowOff>
    </xdr:to>
    <xdr:cxnSp macro="">
      <xdr:nvCxnSpPr>
        <xdr:cNvPr id="42" name="Straight Arrow Connector 41"/>
        <xdr:cNvCxnSpPr/>
      </xdr:nvCxnSpPr>
      <xdr:spPr>
        <a:xfrm flipV="1">
          <a:off x="5457825" y="1363980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8</xdr:col>
      <xdr:colOff>793750</xdr:colOff>
      <xdr:row>37</xdr:row>
      <xdr:rowOff>647700</xdr:rowOff>
    </xdr:to>
    <xdr:sp macro="" textlink="">
      <xdr:nvSpPr>
        <xdr:cNvPr id="2054" name="Rectangle 6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8</xdr:col>
      <xdr:colOff>793750</xdr:colOff>
      <xdr:row>37</xdr:row>
      <xdr:rowOff>647700</xdr:rowOff>
    </xdr:to>
    <xdr:sp macro="" textlink="">
      <xdr:nvSpPr>
        <xdr:cNvPr id="2" name="Rectangle 6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8</xdr:col>
      <xdr:colOff>793750</xdr:colOff>
      <xdr:row>37</xdr:row>
      <xdr:rowOff>647700</xdr:rowOff>
    </xdr:to>
    <xdr:sp macro="" textlink="">
      <xdr:nvSpPr>
        <xdr:cNvPr id="3" name="AutoShape 6"/>
        <xdr:cNvSpPr>
          <a:spLocks noChangeArrowheads="1"/>
        </xdr:cNvSpPr>
      </xdr:nvSpPr>
      <xdr:spPr bwMode="auto">
        <a:xfrm>
          <a:off x="0" y="0"/>
          <a:ext cx="6350000" cy="635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9</xdr:col>
      <xdr:colOff>0</xdr:colOff>
      <xdr:row>37</xdr:row>
      <xdr:rowOff>561975</xdr:rowOff>
    </xdr:to>
    <xdr:sp macro="" textlink="">
      <xdr:nvSpPr>
        <xdr:cNvPr id="4" name="AutoShape 6"/>
        <xdr:cNvSpPr>
          <a:spLocks noChangeArrowheads="1"/>
        </xdr:cNvSpPr>
      </xdr:nvSpPr>
      <xdr:spPr bwMode="auto">
        <a:xfrm>
          <a:off x="0" y="0"/>
          <a:ext cx="635317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4</xdr:row>
      <xdr:rowOff>0</xdr:rowOff>
    </xdr:from>
    <xdr:to>
      <xdr:col>9</xdr:col>
      <xdr:colOff>0</xdr:colOff>
      <xdr:row>37</xdr:row>
      <xdr:rowOff>561975</xdr:rowOff>
    </xdr:to>
    <xdr:sp macro="" textlink="">
      <xdr:nvSpPr>
        <xdr:cNvPr id="5" name="AutoShape 6"/>
        <xdr:cNvSpPr>
          <a:spLocks noChangeArrowheads="1"/>
        </xdr:cNvSpPr>
      </xdr:nvSpPr>
      <xdr:spPr bwMode="auto">
        <a:xfrm>
          <a:off x="0" y="0"/>
          <a:ext cx="648652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179294</xdr:colOff>
      <xdr:row>6</xdr:row>
      <xdr:rowOff>78441</xdr:rowOff>
    </xdr:from>
    <xdr:to>
      <xdr:col>3</xdr:col>
      <xdr:colOff>930088</xdr:colOff>
      <xdr:row>6</xdr:row>
      <xdr:rowOff>78441</xdr:rowOff>
    </xdr:to>
    <xdr:cxnSp macro="">
      <xdr:nvCxnSpPr>
        <xdr:cNvPr id="7" name="Straight Arrow Connector 6"/>
        <xdr:cNvCxnSpPr/>
      </xdr:nvCxnSpPr>
      <xdr:spPr>
        <a:xfrm>
          <a:off x="4583206" y="1019735"/>
          <a:ext cx="750794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0</xdr:colOff>
      <xdr:row>2</xdr:row>
      <xdr:rowOff>89647</xdr:rowOff>
    </xdr:from>
    <xdr:to>
      <xdr:col>22</xdr:col>
      <xdr:colOff>504265</xdr:colOff>
      <xdr:row>5</xdr:row>
      <xdr:rowOff>100853</xdr:rowOff>
    </xdr:to>
    <xdr:cxnSp macro="">
      <xdr:nvCxnSpPr>
        <xdr:cNvPr id="9" name="Straight Arrow Connector 8"/>
        <xdr:cNvCxnSpPr/>
      </xdr:nvCxnSpPr>
      <xdr:spPr>
        <a:xfrm flipV="1">
          <a:off x="13906500" y="403412"/>
          <a:ext cx="504265" cy="481853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690282</xdr:colOff>
      <xdr:row>3</xdr:row>
      <xdr:rowOff>78441</xdr:rowOff>
    </xdr:from>
    <xdr:to>
      <xdr:col>14</xdr:col>
      <xdr:colOff>257736</xdr:colOff>
      <xdr:row>3</xdr:row>
      <xdr:rowOff>85165</xdr:rowOff>
    </xdr:to>
    <xdr:cxnSp macro="">
      <xdr:nvCxnSpPr>
        <xdr:cNvPr id="13" name="Straight Arrow Connector 12"/>
        <xdr:cNvCxnSpPr/>
      </xdr:nvCxnSpPr>
      <xdr:spPr>
        <a:xfrm flipV="1">
          <a:off x="8254253" y="549088"/>
          <a:ext cx="542365" cy="67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33</xdr:row>
      <xdr:rowOff>561975</xdr:rowOff>
    </xdr:to>
    <xdr:sp macro="" textlink="">
      <xdr:nvSpPr>
        <xdr:cNvPr id="6" name="AutoShape 6"/>
        <xdr:cNvSpPr>
          <a:spLocks noChangeArrowheads="1"/>
        </xdr:cNvSpPr>
      </xdr:nvSpPr>
      <xdr:spPr bwMode="auto">
        <a:xfrm>
          <a:off x="0" y="0"/>
          <a:ext cx="6486525" cy="61150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23</xdr:col>
      <xdr:colOff>690282</xdr:colOff>
      <xdr:row>2</xdr:row>
      <xdr:rowOff>89645</xdr:rowOff>
    </xdr:from>
    <xdr:to>
      <xdr:col>24</xdr:col>
      <xdr:colOff>257736</xdr:colOff>
      <xdr:row>2</xdr:row>
      <xdr:rowOff>96369</xdr:rowOff>
    </xdr:to>
    <xdr:cxnSp macro="">
      <xdr:nvCxnSpPr>
        <xdr:cNvPr id="12" name="Straight Arrow Connector 11"/>
        <xdr:cNvCxnSpPr/>
      </xdr:nvCxnSpPr>
      <xdr:spPr>
        <a:xfrm flipV="1">
          <a:off x="15134664" y="403410"/>
          <a:ext cx="284631" cy="672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1019736</xdr:colOff>
      <xdr:row>3</xdr:row>
      <xdr:rowOff>112059</xdr:rowOff>
    </xdr:from>
    <xdr:to>
      <xdr:col>12</xdr:col>
      <xdr:colOff>885265</xdr:colOff>
      <xdr:row>6</xdr:row>
      <xdr:rowOff>33618</xdr:rowOff>
    </xdr:to>
    <xdr:cxnSp macro="">
      <xdr:nvCxnSpPr>
        <xdr:cNvPr id="14" name="Straight Arrow Connector 13"/>
        <xdr:cNvCxnSpPr/>
      </xdr:nvCxnSpPr>
      <xdr:spPr>
        <a:xfrm flipV="1">
          <a:off x="6600265" y="582706"/>
          <a:ext cx="9188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33</xdr:row>
      <xdr:rowOff>561975</xdr:rowOff>
    </xdr:to>
    <xdr:sp macro="" textlink="">
      <xdr:nvSpPr>
        <xdr:cNvPr id="8" name="AutoShape 6"/>
        <xdr:cNvSpPr>
          <a:spLocks noChangeArrowheads="1"/>
        </xdr:cNvSpPr>
      </xdr:nvSpPr>
      <xdr:spPr bwMode="auto">
        <a:xfrm>
          <a:off x="0" y="0"/>
          <a:ext cx="6619875" cy="64389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33</xdr:row>
      <xdr:rowOff>561975</xdr:rowOff>
    </xdr:to>
    <xdr:sp macro="" textlink="">
      <xdr:nvSpPr>
        <xdr:cNvPr id="10" name="AutoShape 6"/>
        <xdr:cNvSpPr>
          <a:spLocks noChangeArrowheads="1"/>
        </xdr:cNvSpPr>
      </xdr:nvSpPr>
      <xdr:spPr bwMode="auto">
        <a:xfrm>
          <a:off x="0" y="0"/>
          <a:ext cx="6619875" cy="64389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33</xdr:row>
      <xdr:rowOff>561975</xdr:rowOff>
    </xdr:to>
    <xdr:sp macro="" textlink="">
      <xdr:nvSpPr>
        <xdr:cNvPr id="11" name="AutoShape 6"/>
        <xdr:cNvSpPr>
          <a:spLocks noChangeArrowheads="1"/>
        </xdr:cNvSpPr>
      </xdr:nvSpPr>
      <xdr:spPr bwMode="auto">
        <a:xfrm>
          <a:off x="0" y="0"/>
          <a:ext cx="6619875" cy="64389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33</xdr:row>
      <xdr:rowOff>561975</xdr:rowOff>
    </xdr:to>
    <xdr:sp macro="" textlink="">
      <xdr:nvSpPr>
        <xdr:cNvPr id="15" name="AutoShape 6"/>
        <xdr:cNvSpPr>
          <a:spLocks noChangeArrowheads="1"/>
        </xdr:cNvSpPr>
      </xdr:nvSpPr>
      <xdr:spPr bwMode="auto">
        <a:xfrm>
          <a:off x="0" y="0"/>
          <a:ext cx="6619875" cy="64389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33</xdr:row>
      <xdr:rowOff>561975</xdr:rowOff>
    </xdr:to>
    <xdr:sp macro="" textlink="">
      <xdr:nvSpPr>
        <xdr:cNvPr id="16" name="AutoShape 6"/>
        <xdr:cNvSpPr>
          <a:spLocks noChangeArrowheads="1"/>
        </xdr:cNvSpPr>
      </xdr:nvSpPr>
      <xdr:spPr bwMode="auto">
        <a:xfrm>
          <a:off x="0" y="0"/>
          <a:ext cx="6619875" cy="64389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33</xdr:row>
      <xdr:rowOff>561975</xdr:rowOff>
    </xdr:to>
    <xdr:sp macro="" textlink="">
      <xdr:nvSpPr>
        <xdr:cNvPr id="17" name="AutoShape 6"/>
        <xdr:cNvSpPr>
          <a:spLocks noChangeArrowheads="1"/>
        </xdr:cNvSpPr>
      </xdr:nvSpPr>
      <xdr:spPr bwMode="auto">
        <a:xfrm>
          <a:off x="0" y="0"/>
          <a:ext cx="6619875" cy="64389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33</xdr:row>
      <xdr:rowOff>561975</xdr:rowOff>
    </xdr:to>
    <xdr:sp macro="" textlink="">
      <xdr:nvSpPr>
        <xdr:cNvPr id="18" name="AutoShape 6"/>
        <xdr:cNvSpPr>
          <a:spLocks noChangeArrowheads="1"/>
        </xdr:cNvSpPr>
      </xdr:nvSpPr>
      <xdr:spPr bwMode="auto">
        <a:xfrm>
          <a:off x="0" y="0"/>
          <a:ext cx="6619875" cy="64389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33</xdr:row>
      <xdr:rowOff>561975</xdr:rowOff>
    </xdr:to>
    <xdr:sp macro="" textlink="">
      <xdr:nvSpPr>
        <xdr:cNvPr id="19" name="AutoShape 6"/>
        <xdr:cNvSpPr>
          <a:spLocks noChangeArrowheads="1"/>
        </xdr:cNvSpPr>
      </xdr:nvSpPr>
      <xdr:spPr bwMode="auto">
        <a:xfrm>
          <a:off x="0" y="0"/>
          <a:ext cx="6619875" cy="64389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33</xdr:row>
      <xdr:rowOff>749300</xdr:rowOff>
    </xdr:to>
    <xdr:sp macro="" textlink="">
      <xdr:nvSpPr>
        <xdr:cNvPr id="20" name="AutoShape 6"/>
        <xdr:cNvSpPr>
          <a:spLocks noChangeArrowheads="1"/>
        </xdr:cNvSpPr>
      </xdr:nvSpPr>
      <xdr:spPr bwMode="auto">
        <a:xfrm>
          <a:off x="0" y="0"/>
          <a:ext cx="7556500" cy="6146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33</xdr:row>
      <xdr:rowOff>749300</xdr:rowOff>
    </xdr:to>
    <xdr:sp macro="" textlink="">
      <xdr:nvSpPr>
        <xdr:cNvPr id="21" name="AutoShape 6"/>
        <xdr:cNvSpPr>
          <a:spLocks noChangeArrowheads="1"/>
        </xdr:cNvSpPr>
      </xdr:nvSpPr>
      <xdr:spPr bwMode="auto">
        <a:xfrm>
          <a:off x="0" y="0"/>
          <a:ext cx="7556500" cy="61468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33</xdr:row>
      <xdr:rowOff>749300</xdr:rowOff>
    </xdr:to>
    <xdr:sp macro="" textlink="">
      <xdr:nvSpPr>
        <xdr:cNvPr id="22" name="AutoShape 6"/>
        <xdr:cNvSpPr>
          <a:spLocks noChangeArrowheads="1"/>
        </xdr:cNvSpPr>
      </xdr:nvSpPr>
      <xdr:spPr bwMode="auto">
        <a:xfrm>
          <a:off x="0" y="0"/>
          <a:ext cx="7556500" cy="6146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33</xdr:row>
      <xdr:rowOff>749300</xdr:rowOff>
    </xdr:to>
    <xdr:sp macro="" textlink="">
      <xdr:nvSpPr>
        <xdr:cNvPr id="23" name="AutoShape 6"/>
        <xdr:cNvSpPr>
          <a:spLocks noChangeArrowheads="1"/>
        </xdr:cNvSpPr>
      </xdr:nvSpPr>
      <xdr:spPr bwMode="auto">
        <a:xfrm>
          <a:off x="0" y="0"/>
          <a:ext cx="7556500" cy="61468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9</xdr:col>
      <xdr:colOff>0</xdr:colOff>
      <xdr:row>33</xdr:row>
      <xdr:rowOff>749300</xdr:rowOff>
    </xdr:to>
    <xdr:sp macro="" textlink="">
      <xdr:nvSpPr>
        <xdr:cNvPr id="24" name="AutoShape 6"/>
        <xdr:cNvSpPr>
          <a:spLocks noChangeArrowheads="1"/>
        </xdr:cNvSpPr>
      </xdr:nvSpPr>
      <xdr:spPr bwMode="auto">
        <a:xfrm>
          <a:off x="0" y="0"/>
          <a:ext cx="7556500" cy="61468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30</xdr:row>
      <xdr:rowOff>749300</xdr:rowOff>
    </xdr:to>
    <xdr:sp macro="" textlink="">
      <xdr:nvSpPr>
        <xdr:cNvPr id="25" name="AutoShape 6"/>
        <xdr:cNvSpPr>
          <a:spLocks noChangeArrowheads="1"/>
        </xdr:cNvSpPr>
      </xdr:nvSpPr>
      <xdr:spPr bwMode="auto">
        <a:xfrm>
          <a:off x="0" y="0"/>
          <a:ext cx="7708900" cy="6146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30</xdr:row>
      <xdr:rowOff>749300</xdr:rowOff>
    </xdr:to>
    <xdr:sp macro="" textlink="">
      <xdr:nvSpPr>
        <xdr:cNvPr id="26" name="AutoShape 6"/>
        <xdr:cNvSpPr>
          <a:spLocks noChangeArrowheads="1"/>
        </xdr:cNvSpPr>
      </xdr:nvSpPr>
      <xdr:spPr bwMode="auto">
        <a:xfrm>
          <a:off x="0" y="0"/>
          <a:ext cx="7708900" cy="61468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30</xdr:row>
      <xdr:rowOff>749300</xdr:rowOff>
    </xdr:to>
    <xdr:sp macro="" textlink="">
      <xdr:nvSpPr>
        <xdr:cNvPr id="27" name="AutoShape 6"/>
        <xdr:cNvSpPr>
          <a:spLocks noChangeArrowheads="1"/>
        </xdr:cNvSpPr>
      </xdr:nvSpPr>
      <xdr:spPr bwMode="auto">
        <a:xfrm>
          <a:off x="0" y="0"/>
          <a:ext cx="7708900" cy="61468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rtlCol="0"/>
        <a:lstStyle/>
        <a:p>
          <a:pPr algn="ctr"/>
          <a:endParaRPr 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600075</xdr:colOff>
      <xdr:row>5</xdr:row>
      <xdr:rowOff>123825</xdr:rowOff>
    </xdr:from>
    <xdr:to>
      <xdr:col>42</xdr:col>
      <xdr:colOff>299757</xdr:colOff>
      <xdr:row>8</xdr:row>
      <xdr:rowOff>30256</xdr:rowOff>
    </xdr:to>
    <xdr:cxnSp macro="">
      <xdr:nvCxnSpPr>
        <xdr:cNvPr id="2" name="Straight Arrow Connector 1"/>
        <xdr:cNvCxnSpPr/>
      </xdr:nvCxnSpPr>
      <xdr:spPr>
        <a:xfrm flipV="1">
          <a:off x="22831425" y="1266825"/>
          <a:ext cx="9188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485775</xdr:colOff>
      <xdr:row>15</xdr:row>
      <xdr:rowOff>104775</xdr:rowOff>
    </xdr:from>
    <xdr:to>
      <xdr:col>42</xdr:col>
      <xdr:colOff>185457</xdr:colOff>
      <xdr:row>18</xdr:row>
      <xdr:rowOff>11206</xdr:rowOff>
    </xdr:to>
    <xdr:cxnSp macro="">
      <xdr:nvCxnSpPr>
        <xdr:cNvPr id="3" name="Straight Arrow Connector 2"/>
        <xdr:cNvCxnSpPr/>
      </xdr:nvCxnSpPr>
      <xdr:spPr>
        <a:xfrm flipV="1">
          <a:off x="22717125" y="3581400"/>
          <a:ext cx="9188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485775</xdr:colOff>
      <xdr:row>25</xdr:row>
      <xdr:rowOff>104775</xdr:rowOff>
    </xdr:from>
    <xdr:to>
      <xdr:col>42</xdr:col>
      <xdr:colOff>185457</xdr:colOff>
      <xdr:row>28</xdr:row>
      <xdr:rowOff>11206</xdr:rowOff>
    </xdr:to>
    <xdr:cxnSp macro="">
      <xdr:nvCxnSpPr>
        <xdr:cNvPr id="4" name="Straight Arrow Connector 3"/>
        <xdr:cNvCxnSpPr/>
      </xdr:nvCxnSpPr>
      <xdr:spPr>
        <a:xfrm flipV="1">
          <a:off x="22717125" y="3581400"/>
          <a:ext cx="9188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628650</xdr:colOff>
      <xdr:row>5</xdr:row>
      <xdr:rowOff>95250</xdr:rowOff>
    </xdr:from>
    <xdr:to>
      <xdr:col>31</xdr:col>
      <xdr:colOff>252132</xdr:colOff>
      <xdr:row>8</xdr:row>
      <xdr:rowOff>1681</xdr:rowOff>
    </xdr:to>
    <xdr:cxnSp macro="">
      <xdr:nvCxnSpPr>
        <xdr:cNvPr id="5" name="Straight Arrow Connector 4"/>
        <xdr:cNvCxnSpPr/>
      </xdr:nvCxnSpPr>
      <xdr:spPr>
        <a:xfrm flipV="1">
          <a:off x="16259175" y="1238250"/>
          <a:ext cx="9188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647700</xdr:colOff>
      <xdr:row>15</xdr:row>
      <xdr:rowOff>114300</xdr:rowOff>
    </xdr:from>
    <xdr:to>
      <xdr:col>31</xdr:col>
      <xdr:colOff>271182</xdr:colOff>
      <xdr:row>18</xdr:row>
      <xdr:rowOff>20731</xdr:rowOff>
    </xdr:to>
    <xdr:cxnSp macro="">
      <xdr:nvCxnSpPr>
        <xdr:cNvPr id="6" name="Straight Arrow Connector 5"/>
        <xdr:cNvCxnSpPr/>
      </xdr:nvCxnSpPr>
      <xdr:spPr>
        <a:xfrm flipV="1">
          <a:off x="16278225" y="3590925"/>
          <a:ext cx="9188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25</xdr:row>
      <xdr:rowOff>95250</xdr:rowOff>
    </xdr:from>
    <xdr:to>
      <xdr:col>31</xdr:col>
      <xdr:colOff>309282</xdr:colOff>
      <xdr:row>28</xdr:row>
      <xdr:rowOff>1681</xdr:rowOff>
    </xdr:to>
    <xdr:cxnSp macro="">
      <xdr:nvCxnSpPr>
        <xdr:cNvPr id="7" name="Straight Arrow Connector 6"/>
        <xdr:cNvCxnSpPr/>
      </xdr:nvCxnSpPr>
      <xdr:spPr>
        <a:xfrm flipV="1">
          <a:off x="16316325" y="5905500"/>
          <a:ext cx="9188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485775</xdr:colOff>
      <xdr:row>35</xdr:row>
      <xdr:rowOff>104775</xdr:rowOff>
    </xdr:from>
    <xdr:to>
      <xdr:col>42</xdr:col>
      <xdr:colOff>185457</xdr:colOff>
      <xdr:row>38</xdr:row>
      <xdr:rowOff>11206</xdr:rowOff>
    </xdr:to>
    <xdr:cxnSp macro="">
      <xdr:nvCxnSpPr>
        <xdr:cNvPr id="8" name="Straight Arrow Connector 7"/>
        <xdr:cNvCxnSpPr/>
      </xdr:nvCxnSpPr>
      <xdr:spPr>
        <a:xfrm flipV="1">
          <a:off x="22717125" y="5915025"/>
          <a:ext cx="9188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35</xdr:row>
      <xdr:rowOff>95250</xdr:rowOff>
    </xdr:from>
    <xdr:to>
      <xdr:col>31</xdr:col>
      <xdr:colOff>309282</xdr:colOff>
      <xdr:row>38</xdr:row>
      <xdr:rowOff>1681</xdr:rowOff>
    </xdr:to>
    <xdr:cxnSp macro="">
      <xdr:nvCxnSpPr>
        <xdr:cNvPr id="9" name="Straight Arrow Connector 8"/>
        <xdr:cNvCxnSpPr/>
      </xdr:nvCxnSpPr>
      <xdr:spPr>
        <a:xfrm flipV="1">
          <a:off x="16316325" y="5905500"/>
          <a:ext cx="9188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485775</xdr:colOff>
      <xdr:row>45</xdr:row>
      <xdr:rowOff>104775</xdr:rowOff>
    </xdr:from>
    <xdr:to>
      <xdr:col>42</xdr:col>
      <xdr:colOff>185457</xdr:colOff>
      <xdr:row>48</xdr:row>
      <xdr:rowOff>11206</xdr:rowOff>
    </xdr:to>
    <xdr:cxnSp macro="">
      <xdr:nvCxnSpPr>
        <xdr:cNvPr id="10" name="Straight Arrow Connector 9"/>
        <xdr:cNvCxnSpPr/>
      </xdr:nvCxnSpPr>
      <xdr:spPr>
        <a:xfrm flipV="1">
          <a:off x="22717125" y="8248650"/>
          <a:ext cx="9188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45</xdr:row>
      <xdr:rowOff>95250</xdr:rowOff>
    </xdr:from>
    <xdr:to>
      <xdr:col>31</xdr:col>
      <xdr:colOff>309282</xdr:colOff>
      <xdr:row>48</xdr:row>
      <xdr:rowOff>1681</xdr:rowOff>
    </xdr:to>
    <xdr:cxnSp macro="">
      <xdr:nvCxnSpPr>
        <xdr:cNvPr id="11" name="Straight Arrow Connector 10"/>
        <xdr:cNvCxnSpPr/>
      </xdr:nvCxnSpPr>
      <xdr:spPr>
        <a:xfrm flipV="1">
          <a:off x="16316325" y="8239125"/>
          <a:ext cx="9188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485775</xdr:colOff>
      <xdr:row>55</xdr:row>
      <xdr:rowOff>104775</xdr:rowOff>
    </xdr:from>
    <xdr:to>
      <xdr:col>42</xdr:col>
      <xdr:colOff>185457</xdr:colOff>
      <xdr:row>58</xdr:row>
      <xdr:rowOff>11206</xdr:rowOff>
    </xdr:to>
    <xdr:cxnSp macro="">
      <xdr:nvCxnSpPr>
        <xdr:cNvPr id="12" name="Straight Arrow Connector 11"/>
        <xdr:cNvCxnSpPr/>
      </xdr:nvCxnSpPr>
      <xdr:spPr>
        <a:xfrm flipV="1">
          <a:off x="22717125" y="10372725"/>
          <a:ext cx="9188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55</xdr:row>
      <xdr:rowOff>95250</xdr:rowOff>
    </xdr:from>
    <xdr:to>
      <xdr:col>31</xdr:col>
      <xdr:colOff>309282</xdr:colOff>
      <xdr:row>58</xdr:row>
      <xdr:rowOff>1681</xdr:rowOff>
    </xdr:to>
    <xdr:cxnSp macro="">
      <xdr:nvCxnSpPr>
        <xdr:cNvPr id="13" name="Straight Arrow Connector 12"/>
        <xdr:cNvCxnSpPr/>
      </xdr:nvCxnSpPr>
      <xdr:spPr>
        <a:xfrm flipV="1">
          <a:off x="16316325" y="10363200"/>
          <a:ext cx="9188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485775</xdr:colOff>
      <xdr:row>65</xdr:row>
      <xdr:rowOff>104775</xdr:rowOff>
    </xdr:from>
    <xdr:to>
      <xdr:col>42</xdr:col>
      <xdr:colOff>185457</xdr:colOff>
      <xdr:row>68</xdr:row>
      <xdr:rowOff>11206</xdr:rowOff>
    </xdr:to>
    <xdr:cxnSp macro="">
      <xdr:nvCxnSpPr>
        <xdr:cNvPr id="14" name="Straight Arrow Connector 13"/>
        <xdr:cNvCxnSpPr/>
      </xdr:nvCxnSpPr>
      <xdr:spPr>
        <a:xfrm flipV="1">
          <a:off x="22212300" y="12115800"/>
          <a:ext cx="8807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65</xdr:row>
      <xdr:rowOff>95250</xdr:rowOff>
    </xdr:from>
    <xdr:to>
      <xdr:col>31</xdr:col>
      <xdr:colOff>309282</xdr:colOff>
      <xdr:row>68</xdr:row>
      <xdr:rowOff>1681</xdr:rowOff>
    </xdr:to>
    <xdr:cxnSp macro="">
      <xdr:nvCxnSpPr>
        <xdr:cNvPr id="15" name="Straight Arrow Connector 14"/>
        <xdr:cNvCxnSpPr/>
      </xdr:nvCxnSpPr>
      <xdr:spPr>
        <a:xfrm flipV="1">
          <a:off x="15982950" y="12106275"/>
          <a:ext cx="89983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485775</xdr:colOff>
      <xdr:row>75</xdr:row>
      <xdr:rowOff>104775</xdr:rowOff>
    </xdr:from>
    <xdr:to>
      <xdr:col>42</xdr:col>
      <xdr:colOff>185457</xdr:colOff>
      <xdr:row>78</xdr:row>
      <xdr:rowOff>11206</xdr:rowOff>
    </xdr:to>
    <xdr:cxnSp macro="">
      <xdr:nvCxnSpPr>
        <xdr:cNvPr id="16" name="Straight Arrow Connector 15"/>
        <xdr:cNvCxnSpPr/>
      </xdr:nvCxnSpPr>
      <xdr:spPr>
        <a:xfrm flipV="1">
          <a:off x="22212300" y="12115800"/>
          <a:ext cx="8807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0</xdr:colOff>
      <xdr:row>75</xdr:row>
      <xdr:rowOff>95250</xdr:rowOff>
    </xdr:from>
    <xdr:to>
      <xdr:col>31</xdr:col>
      <xdr:colOff>309282</xdr:colOff>
      <xdr:row>78</xdr:row>
      <xdr:rowOff>1681</xdr:rowOff>
    </xdr:to>
    <xdr:cxnSp macro="">
      <xdr:nvCxnSpPr>
        <xdr:cNvPr id="17" name="Straight Arrow Connector 16"/>
        <xdr:cNvCxnSpPr/>
      </xdr:nvCxnSpPr>
      <xdr:spPr>
        <a:xfrm flipV="1">
          <a:off x="15982950" y="12106275"/>
          <a:ext cx="89983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482600</xdr:colOff>
      <xdr:row>40</xdr:row>
      <xdr:rowOff>139700</xdr:rowOff>
    </xdr:to>
    <xdr:sp macro="" textlink="">
      <xdr:nvSpPr>
        <xdr:cNvPr id="3074" name="Rectangle 2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482600</xdr:colOff>
      <xdr:row>40</xdr:row>
      <xdr:rowOff>139700</xdr:rowOff>
    </xdr:to>
    <xdr:sp macro="" textlink="">
      <xdr:nvSpPr>
        <xdr:cNvPr id="2" name="Rectangle 2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482600</xdr:colOff>
      <xdr:row>40</xdr:row>
      <xdr:rowOff>139700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6350000" cy="635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752475</xdr:colOff>
      <xdr:row>40</xdr:row>
      <xdr:rowOff>85725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0" y="0"/>
          <a:ext cx="635317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752475</xdr:colOff>
      <xdr:row>40</xdr:row>
      <xdr:rowOff>85725</xdr:rowOff>
    </xdr:to>
    <xdr:sp macro="" textlink="">
      <xdr:nvSpPr>
        <xdr:cNvPr id="5" name="AutoShape 2"/>
        <xdr:cNvSpPr>
          <a:spLocks noChangeArrowheads="1"/>
        </xdr:cNvSpPr>
      </xdr:nvSpPr>
      <xdr:spPr bwMode="auto">
        <a:xfrm>
          <a:off x="0" y="0"/>
          <a:ext cx="667702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752475</xdr:colOff>
      <xdr:row>40</xdr:row>
      <xdr:rowOff>85725</xdr:rowOff>
    </xdr:to>
    <xdr:sp macro="" textlink="">
      <xdr:nvSpPr>
        <xdr:cNvPr id="6" name="AutoShape 2"/>
        <xdr:cNvSpPr>
          <a:spLocks noChangeArrowheads="1"/>
        </xdr:cNvSpPr>
      </xdr:nvSpPr>
      <xdr:spPr bwMode="auto">
        <a:xfrm>
          <a:off x="0" y="0"/>
          <a:ext cx="667702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752475</xdr:colOff>
      <xdr:row>40</xdr:row>
      <xdr:rowOff>85725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0" y="0"/>
          <a:ext cx="667702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752475</xdr:colOff>
      <xdr:row>40</xdr:row>
      <xdr:rowOff>85725</xdr:rowOff>
    </xdr:to>
    <xdr:sp macro="" textlink="">
      <xdr:nvSpPr>
        <xdr:cNvPr id="8" name="AutoShape 2"/>
        <xdr:cNvSpPr>
          <a:spLocks noChangeArrowheads="1"/>
        </xdr:cNvSpPr>
      </xdr:nvSpPr>
      <xdr:spPr bwMode="auto">
        <a:xfrm>
          <a:off x="0" y="0"/>
          <a:ext cx="667702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412750</xdr:colOff>
      <xdr:row>42</xdr:row>
      <xdr:rowOff>19050</xdr:rowOff>
    </xdr:to>
    <xdr:sp macro="" textlink="">
      <xdr:nvSpPr>
        <xdr:cNvPr id="4099" name="Rectangle 3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412750</xdr:colOff>
      <xdr:row>42</xdr:row>
      <xdr:rowOff>19050</xdr:rowOff>
    </xdr:to>
    <xdr:sp macro="" textlink="">
      <xdr:nvSpPr>
        <xdr:cNvPr id="2" name="Rectangle 3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4</xdr:col>
      <xdr:colOff>412750</xdr:colOff>
      <xdr:row>42</xdr:row>
      <xdr:rowOff>19050</xdr:rowOff>
    </xdr:to>
    <xdr:sp macro="" textlink="">
      <xdr:nvSpPr>
        <xdr:cNvPr id="3" name="AutoShape 3"/>
        <xdr:cNvSpPr>
          <a:spLocks noChangeArrowheads="1"/>
        </xdr:cNvSpPr>
      </xdr:nvSpPr>
      <xdr:spPr bwMode="auto">
        <a:xfrm>
          <a:off x="0" y="0"/>
          <a:ext cx="6350000" cy="635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238125</xdr:colOff>
      <xdr:row>41</xdr:row>
      <xdr:rowOff>76200</xdr:rowOff>
    </xdr:to>
    <xdr:sp macro="" textlink="">
      <xdr:nvSpPr>
        <xdr:cNvPr id="4" name="AutoShape 3"/>
        <xdr:cNvSpPr>
          <a:spLocks noChangeArrowheads="1"/>
        </xdr:cNvSpPr>
      </xdr:nvSpPr>
      <xdr:spPr bwMode="auto">
        <a:xfrm>
          <a:off x="0" y="0"/>
          <a:ext cx="635317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238125</xdr:colOff>
      <xdr:row>41</xdr:row>
      <xdr:rowOff>76200</xdr:rowOff>
    </xdr:to>
    <xdr:sp macro="" textlink="">
      <xdr:nvSpPr>
        <xdr:cNvPr id="5" name="AutoShape 3"/>
        <xdr:cNvSpPr>
          <a:spLocks noChangeArrowheads="1"/>
        </xdr:cNvSpPr>
      </xdr:nvSpPr>
      <xdr:spPr bwMode="auto">
        <a:xfrm>
          <a:off x="0" y="0"/>
          <a:ext cx="635317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238125</xdr:colOff>
      <xdr:row>41</xdr:row>
      <xdr:rowOff>76200</xdr:rowOff>
    </xdr:to>
    <xdr:sp macro="" textlink="">
      <xdr:nvSpPr>
        <xdr:cNvPr id="6" name="AutoShape 3"/>
        <xdr:cNvSpPr>
          <a:spLocks noChangeArrowheads="1"/>
        </xdr:cNvSpPr>
      </xdr:nvSpPr>
      <xdr:spPr bwMode="auto">
        <a:xfrm>
          <a:off x="0" y="0"/>
          <a:ext cx="635317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238125</xdr:colOff>
      <xdr:row>41</xdr:row>
      <xdr:rowOff>76200</xdr:rowOff>
    </xdr:to>
    <xdr:sp macro="" textlink="">
      <xdr:nvSpPr>
        <xdr:cNvPr id="7" name="AutoShape 3"/>
        <xdr:cNvSpPr>
          <a:spLocks noChangeArrowheads="1"/>
        </xdr:cNvSpPr>
      </xdr:nvSpPr>
      <xdr:spPr bwMode="auto">
        <a:xfrm>
          <a:off x="0" y="0"/>
          <a:ext cx="635317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13</xdr:col>
      <xdr:colOff>238125</xdr:colOff>
      <xdr:row>41</xdr:row>
      <xdr:rowOff>76200</xdr:rowOff>
    </xdr:to>
    <xdr:sp macro="" textlink="">
      <xdr:nvSpPr>
        <xdr:cNvPr id="8" name="AutoShape 3"/>
        <xdr:cNvSpPr>
          <a:spLocks noChangeArrowheads="1"/>
        </xdr:cNvSpPr>
      </xdr:nvSpPr>
      <xdr:spPr bwMode="auto">
        <a:xfrm>
          <a:off x="0" y="0"/>
          <a:ext cx="6353175" cy="63531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9525</xdr:colOff>
      <xdr:row>6</xdr:row>
      <xdr:rowOff>66675</xdr:rowOff>
    </xdr:from>
    <xdr:to>
      <xdr:col>10</xdr:col>
      <xdr:colOff>28575</xdr:colOff>
      <xdr:row>12</xdr:row>
      <xdr:rowOff>9525</xdr:rowOff>
    </xdr:to>
    <xdr:cxnSp macro="">
      <xdr:nvCxnSpPr>
        <xdr:cNvPr id="12" name="Straight Arrow Connector 11"/>
        <xdr:cNvCxnSpPr/>
      </xdr:nvCxnSpPr>
      <xdr:spPr>
        <a:xfrm flipH="1">
          <a:off x="7191375" y="1038225"/>
          <a:ext cx="19050" cy="9144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311150</xdr:colOff>
      <xdr:row>47</xdr:row>
      <xdr:rowOff>0</xdr:rowOff>
    </xdr:to>
    <xdr:sp macro="" textlink="">
      <xdr:nvSpPr>
        <xdr:cNvPr id="5122" name="Rectangle 2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311150</xdr:colOff>
      <xdr:row>47</xdr:row>
      <xdr:rowOff>0</xdr:rowOff>
    </xdr:to>
    <xdr:sp macro="" textlink="">
      <xdr:nvSpPr>
        <xdr:cNvPr id="2" name="Rectangle 2" hidden="1"/>
        <xdr:cNvSpPr>
          <a:spLocks noSelect="1" noChangeArrowheads="1"/>
        </xdr:cNvSpPr>
      </xdr:nvSpPr>
      <xdr:spPr bwMode="auto">
        <a:xfrm>
          <a:off x="0" y="0"/>
          <a:ext cx="6350000" cy="635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311150</xdr:colOff>
      <xdr:row>47</xdr:row>
      <xdr:rowOff>0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0" y="0"/>
          <a:ext cx="6350000" cy="6350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590550</xdr:colOff>
      <xdr:row>45</xdr:row>
      <xdr:rowOff>38100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0" y="0"/>
          <a:ext cx="635317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590550</xdr:colOff>
      <xdr:row>45</xdr:row>
      <xdr:rowOff>38100</xdr:rowOff>
    </xdr:to>
    <xdr:sp macro="" textlink="">
      <xdr:nvSpPr>
        <xdr:cNvPr id="5" name="AutoShape 2"/>
        <xdr:cNvSpPr>
          <a:spLocks noChangeArrowheads="1"/>
        </xdr:cNvSpPr>
      </xdr:nvSpPr>
      <xdr:spPr bwMode="auto">
        <a:xfrm>
          <a:off x="0" y="0"/>
          <a:ext cx="635317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590550</xdr:colOff>
      <xdr:row>45</xdr:row>
      <xdr:rowOff>38100</xdr:rowOff>
    </xdr:to>
    <xdr:sp macro="" textlink="">
      <xdr:nvSpPr>
        <xdr:cNvPr id="6" name="AutoShape 2"/>
        <xdr:cNvSpPr>
          <a:spLocks noChangeArrowheads="1"/>
        </xdr:cNvSpPr>
      </xdr:nvSpPr>
      <xdr:spPr bwMode="auto">
        <a:xfrm>
          <a:off x="0" y="0"/>
          <a:ext cx="635317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590550</xdr:colOff>
      <xdr:row>45</xdr:row>
      <xdr:rowOff>38100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0" y="0"/>
          <a:ext cx="6353175" cy="63531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590550</xdr:colOff>
      <xdr:row>45</xdr:row>
      <xdr:rowOff>38100</xdr:rowOff>
    </xdr:to>
    <xdr:sp macro="" textlink="">
      <xdr:nvSpPr>
        <xdr:cNvPr id="8" name="AutoShape 2"/>
        <xdr:cNvSpPr>
          <a:spLocks noChangeArrowheads="1"/>
        </xdr:cNvSpPr>
      </xdr:nvSpPr>
      <xdr:spPr bwMode="auto">
        <a:xfrm>
          <a:off x="0" y="0"/>
          <a:ext cx="6353175" cy="63531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590550</xdr:colOff>
      <xdr:row>43</xdr:row>
      <xdr:rowOff>38100</xdr:rowOff>
    </xdr:to>
    <xdr:sp macro="" textlink="">
      <xdr:nvSpPr>
        <xdr:cNvPr id="9" name="AutoShape 2"/>
        <xdr:cNvSpPr>
          <a:spLocks noChangeArrowheads="1"/>
        </xdr:cNvSpPr>
      </xdr:nvSpPr>
      <xdr:spPr bwMode="auto">
        <a:xfrm>
          <a:off x="0" y="0"/>
          <a:ext cx="5981700" cy="638175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695325</xdr:colOff>
      <xdr:row>9</xdr:row>
      <xdr:rowOff>457200</xdr:rowOff>
    </xdr:from>
    <xdr:to>
      <xdr:col>11</xdr:col>
      <xdr:colOff>123825</xdr:colOff>
      <xdr:row>11</xdr:row>
      <xdr:rowOff>19050</xdr:rowOff>
    </xdr:to>
    <xdr:cxnSp macro="">
      <xdr:nvCxnSpPr>
        <xdr:cNvPr id="3" name="Straight Arrow Connector 2"/>
        <xdr:cNvCxnSpPr/>
      </xdr:nvCxnSpPr>
      <xdr:spPr>
        <a:xfrm flipH="1">
          <a:off x="4562475" y="2476500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209550</xdr:colOff>
      <xdr:row>6</xdr:row>
      <xdr:rowOff>85725</xdr:rowOff>
    </xdr:from>
    <xdr:to>
      <xdr:col>8</xdr:col>
      <xdr:colOff>718857</xdr:colOff>
      <xdr:row>8</xdr:row>
      <xdr:rowOff>154081</xdr:rowOff>
    </xdr:to>
    <xdr:cxnSp macro="">
      <xdr:nvCxnSpPr>
        <xdr:cNvPr id="11" name="Straight Arrow Connector 10"/>
        <xdr:cNvCxnSpPr/>
      </xdr:nvCxnSpPr>
      <xdr:spPr>
        <a:xfrm flipV="1">
          <a:off x="3771900" y="16192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9</xdr:row>
      <xdr:rowOff>533400</xdr:rowOff>
    </xdr:from>
    <xdr:to>
      <xdr:col>25</xdr:col>
      <xdr:colOff>0</xdr:colOff>
      <xdr:row>11</xdr:row>
      <xdr:rowOff>19050</xdr:rowOff>
    </xdr:to>
    <xdr:cxnSp macro="">
      <xdr:nvCxnSpPr>
        <xdr:cNvPr id="15" name="Straight Arrow Connector 14"/>
        <xdr:cNvCxnSpPr/>
      </xdr:nvCxnSpPr>
      <xdr:spPr>
        <a:xfrm flipH="1">
          <a:off x="11172826" y="2552700"/>
          <a:ext cx="176212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47625</xdr:colOff>
      <xdr:row>6</xdr:row>
      <xdr:rowOff>47625</xdr:rowOff>
    </xdr:from>
    <xdr:to>
      <xdr:col>22</xdr:col>
      <xdr:colOff>252132</xdr:colOff>
      <xdr:row>8</xdr:row>
      <xdr:rowOff>115981</xdr:rowOff>
    </xdr:to>
    <xdr:cxnSp macro="">
      <xdr:nvCxnSpPr>
        <xdr:cNvPr id="20" name="Straight Arrow Connector 19"/>
        <xdr:cNvCxnSpPr/>
      </xdr:nvCxnSpPr>
      <xdr:spPr>
        <a:xfrm flipV="1">
          <a:off x="11191875" y="15811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20</xdr:row>
      <xdr:rowOff>457200</xdr:rowOff>
    </xdr:from>
    <xdr:to>
      <xdr:col>11</xdr:col>
      <xdr:colOff>123825</xdr:colOff>
      <xdr:row>22</xdr:row>
      <xdr:rowOff>19050</xdr:rowOff>
    </xdr:to>
    <xdr:cxnSp macro="">
      <xdr:nvCxnSpPr>
        <xdr:cNvPr id="25" name="Straight Arrow Connector 24"/>
        <xdr:cNvCxnSpPr/>
      </xdr:nvCxnSpPr>
      <xdr:spPr>
        <a:xfrm flipH="1">
          <a:off x="4562475" y="2247900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209550</xdr:colOff>
      <xdr:row>17</xdr:row>
      <xdr:rowOff>85725</xdr:rowOff>
    </xdr:from>
    <xdr:to>
      <xdr:col>8</xdr:col>
      <xdr:colOff>718857</xdr:colOff>
      <xdr:row>19</xdr:row>
      <xdr:rowOff>154081</xdr:rowOff>
    </xdr:to>
    <xdr:cxnSp macro="">
      <xdr:nvCxnSpPr>
        <xdr:cNvPr id="26" name="Straight Arrow Connector 25"/>
        <xdr:cNvCxnSpPr/>
      </xdr:nvCxnSpPr>
      <xdr:spPr>
        <a:xfrm flipV="1">
          <a:off x="3771900" y="13906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20</xdr:row>
      <xdr:rowOff>533400</xdr:rowOff>
    </xdr:from>
    <xdr:to>
      <xdr:col>25</xdr:col>
      <xdr:colOff>0</xdr:colOff>
      <xdr:row>22</xdr:row>
      <xdr:rowOff>19050</xdr:rowOff>
    </xdr:to>
    <xdr:cxnSp macro="">
      <xdr:nvCxnSpPr>
        <xdr:cNvPr id="27" name="Straight Arrow Connector 26"/>
        <xdr:cNvCxnSpPr/>
      </xdr:nvCxnSpPr>
      <xdr:spPr>
        <a:xfrm flipH="1">
          <a:off x="11172826" y="2324100"/>
          <a:ext cx="183832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47625</xdr:colOff>
      <xdr:row>17</xdr:row>
      <xdr:rowOff>47625</xdr:rowOff>
    </xdr:from>
    <xdr:to>
      <xdr:col>22</xdr:col>
      <xdr:colOff>252132</xdr:colOff>
      <xdr:row>19</xdr:row>
      <xdr:rowOff>115981</xdr:rowOff>
    </xdr:to>
    <xdr:cxnSp macro="">
      <xdr:nvCxnSpPr>
        <xdr:cNvPr id="28" name="Straight Arrow Connector 27"/>
        <xdr:cNvCxnSpPr/>
      </xdr:nvCxnSpPr>
      <xdr:spPr>
        <a:xfrm flipV="1">
          <a:off x="11191875" y="13525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31</xdr:row>
      <xdr:rowOff>457200</xdr:rowOff>
    </xdr:from>
    <xdr:to>
      <xdr:col>11</xdr:col>
      <xdr:colOff>123825</xdr:colOff>
      <xdr:row>33</xdr:row>
      <xdr:rowOff>19050</xdr:rowOff>
    </xdr:to>
    <xdr:cxnSp macro="">
      <xdr:nvCxnSpPr>
        <xdr:cNvPr id="29" name="Straight Arrow Connector 28"/>
        <xdr:cNvCxnSpPr/>
      </xdr:nvCxnSpPr>
      <xdr:spPr>
        <a:xfrm flipH="1">
          <a:off x="4562475" y="4733925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209550</xdr:colOff>
      <xdr:row>28</xdr:row>
      <xdr:rowOff>85725</xdr:rowOff>
    </xdr:from>
    <xdr:to>
      <xdr:col>8</xdr:col>
      <xdr:colOff>718857</xdr:colOff>
      <xdr:row>30</xdr:row>
      <xdr:rowOff>154081</xdr:rowOff>
    </xdr:to>
    <xdr:cxnSp macro="">
      <xdr:nvCxnSpPr>
        <xdr:cNvPr id="30" name="Straight Arrow Connector 29"/>
        <xdr:cNvCxnSpPr/>
      </xdr:nvCxnSpPr>
      <xdr:spPr>
        <a:xfrm flipV="1">
          <a:off x="3771900" y="38766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31</xdr:row>
      <xdr:rowOff>533400</xdr:rowOff>
    </xdr:from>
    <xdr:to>
      <xdr:col>25</xdr:col>
      <xdr:colOff>0</xdr:colOff>
      <xdr:row>33</xdr:row>
      <xdr:rowOff>19050</xdr:rowOff>
    </xdr:to>
    <xdr:cxnSp macro="">
      <xdr:nvCxnSpPr>
        <xdr:cNvPr id="31" name="Straight Arrow Connector 30"/>
        <xdr:cNvCxnSpPr/>
      </xdr:nvCxnSpPr>
      <xdr:spPr>
        <a:xfrm flipH="1">
          <a:off x="11172826" y="4810125"/>
          <a:ext cx="183832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47625</xdr:colOff>
      <xdr:row>28</xdr:row>
      <xdr:rowOff>47625</xdr:rowOff>
    </xdr:from>
    <xdr:to>
      <xdr:col>22</xdr:col>
      <xdr:colOff>252132</xdr:colOff>
      <xdr:row>30</xdr:row>
      <xdr:rowOff>115981</xdr:rowOff>
    </xdr:to>
    <xdr:cxnSp macro="">
      <xdr:nvCxnSpPr>
        <xdr:cNvPr id="32" name="Straight Arrow Connector 31"/>
        <xdr:cNvCxnSpPr/>
      </xdr:nvCxnSpPr>
      <xdr:spPr>
        <a:xfrm flipV="1">
          <a:off x="11191875" y="38385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42</xdr:row>
      <xdr:rowOff>457200</xdr:rowOff>
    </xdr:from>
    <xdr:to>
      <xdr:col>11</xdr:col>
      <xdr:colOff>123825</xdr:colOff>
      <xdr:row>44</xdr:row>
      <xdr:rowOff>19050</xdr:rowOff>
    </xdr:to>
    <xdr:cxnSp macro="">
      <xdr:nvCxnSpPr>
        <xdr:cNvPr id="33" name="Straight Arrow Connector 32"/>
        <xdr:cNvCxnSpPr/>
      </xdr:nvCxnSpPr>
      <xdr:spPr>
        <a:xfrm flipH="1">
          <a:off x="4562475" y="7219950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209550</xdr:colOff>
      <xdr:row>39</xdr:row>
      <xdr:rowOff>85725</xdr:rowOff>
    </xdr:from>
    <xdr:to>
      <xdr:col>8</xdr:col>
      <xdr:colOff>718857</xdr:colOff>
      <xdr:row>41</xdr:row>
      <xdr:rowOff>154081</xdr:rowOff>
    </xdr:to>
    <xdr:cxnSp macro="">
      <xdr:nvCxnSpPr>
        <xdr:cNvPr id="34" name="Straight Arrow Connector 33"/>
        <xdr:cNvCxnSpPr/>
      </xdr:nvCxnSpPr>
      <xdr:spPr>
        <a:xfrm flipV="1">
          <a:off x="3771900" y="636270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42</xdr:row>
      <xdr:rowOff>533400</xdr:rowOff>
    </xdr:from>
    <xdr:to>
      <xdr:col>25</xdr:col>
      <xdr:colOff>0</xdr:colOff>
      <xdr:row>44</xdr:row>
      <xdr:rowOff>19050</xdr:rowOff>
    </xdr:to>
    <xdr:cxnSp macro="">
      <xdr:nvCxnSpPr>
        <xdr:cNvPr id="35" name="Straight Arrow Connector 34"/>
        <xdr:cNvCxnSpPr/>
      </xdr:nvCxnSpPr>
      <xdr:spPr>
        <a:xfrm flipH="1">
          <a:off x="11172826" y="7296150"/>
          <a:ext cx="183832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47625</xdr:colOff>
      <xdr:row>39</xdr:row>
      <xdr:rowOff>47625</xdr:rowOff>
    </xdr:from>
    <xdr:to>
      <xdr:col>22</xdr:col>
      <xdr:colOff>252132</xdr:colOff>
      <xdr:row>41</xdr:row>
      <xdr:rowOff>115981</xdr:rowOff>
    </xdr:to>
    <xdr:cxnSp macro="">
      <xdr:nvCxnSpPr>
        <xdr:cNvPr id="36" name="Straight Arrow Connector 35"/>
        <xdr:cNvCxnSpPr/>
      </xdr:nvCxnSpPr>
      <xdr:spPr>
        <a:xfrm flipV="1">
          <a:off x="11191875" y="632460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53</xdr:row>
      <xdr:rowOff>457200</xdr:rowOff>
    </xdr:from>
    <xdr:to>
      <xdr:col>11</xdr:col>
      <xdr:colOff>123825</xdr:colOff>
      <xdr:row>55</xdr:row>
      <xdr:rowOff>19050</xdr:rowOff>
    </xdr:to>
    <xdr:cxnSp macro="">
      <xdr:nvCxnSpPr>
        <xdr:cNvPr id="37" name="Straight Arrow Connector 36"/>
        <xdr:cNvCxnSpPr/>
      </xdr:nvCxnSpPr>
      <xdr:spPr>
        <a:xfrm flipH="1">
          <a:off x="4562475" y="9667875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209550</xdr:colOff>
      <xdr:row>50</xdr:row>
      <xdr:rowOff>85725</xdr:rowOff>
    </xdr:from>
    <xdr:to>
      <xdr:col>8</xdr:col>
      <xdr:colOff>718857</xdr:colOff>
      <xdr:row>52</xdr:row>
      <xdr:rowOff>154081</xdr:rowOff>
    </xdr:to>
    <xdr:cxnSp macro="">
      <xdr:nvCxnSpPr>
        <xdr:cNvPr id="38" name="Straight Arrow Connector 37"/>
        <xdr:cNvCxnSpPr/>
      </xdr:nvCxnSpPr>
      <xdr:spPr>
        <a:xfrm flipV="1">
          <a:off x="3771900" y="881062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53</xdr:row>
      <xdr:rowOff>533400</xdr:rowOff>
    </xdr:from>
    <xdr:to>
      <xdr:col>25</xdr:col>
      <xdr:colOff>0</xdr:colOff>
      <xdr:row>55</xdr:row>
      <xdr:rowOff>19050</xdr:rowOff>
    </xdr:to>
    <xdr:cxnSp macro="">
      <xdr:nvCxnSpPr>
        <xdr:cNvPr id="39" name="Straight Arrow Connector 38"/>
        <xdr:cNvCxnSpPr/>
      </xdr:nvCxnSpPr>
      <xdr:spPr>
        <a:xfrm flipH="1">
          <a:off x="11172826" y="9744075"/>
          <a:ext cx="183832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47625</xdr:colOff>
      <xdr:row>50</xdr:row>
      <xdr:rowOff>47625</xdr:rowOff>
    </xdr:from>
    <xdr:to>
      <xdr:col>22</xdr:col>
      <xdr:colOff>252132</xdr:colOff>
      <xdr:row>52</xdr:row>
      <xdr:rowOff>115981</xdr:rowOff>
    </xdr:to>
    <xdr:cxnSp macro="">
      <xdr:nvCxnSpPr>
        <xdr:cNvPr id="40" name="Straight Arrow Connector 39"/>
        <xdr:cNvCxnSpPr/>
      </xdr:nvCxnSpPr>
      <xdr:spPr>
        <a:xfrm flipV="1">
          <a:off x="11191875" y="877252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64</xdr:row>
      <xdr:rowOff>457200</xdr:rowOff>
    </xdr:from>
    <xdr:to>
      <xdr:col>11</xdr:col>
      <xdr:colOff>123825</xdr:colOff>
      <xdr:row>66</xdr:row>
      <xdr:rowOff>19050</xdr:rowOff>
    </xdr:to>
    <xdr:cxnSp macro="">
      <xdr:nvCxnSpPr>
        <xdr:cNvPr id="41" name="Straight Arrow Connector 40"/>
        <xdr:cNvCxnSpPr/>
      </xdr:nvCxnSpPr>
      <xdr:spPr>
        <a:xfrm flipH="1">
          <a:off x="4562475" y="12087225"/>
          <a:ext cx="10572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209550</xdr:colOff>
      <xdr:row>61</xdr:row>
      <xdr:rowOff>85725</xdr:rowOff>
    </xdr:from>
    <xdr:to>
      <xdr:col>8</xdr:col>
      <xdr:colOff>718857</xdr:colOff>
      <xdr:row>63</xdr:row>
      <xdr:rowOff>154081</xdr:rowOff>
    </xdr:to>
    <xdr:cxnSp macro="">
      <xdr:nvCxnSpPr>
        <xdr:cNvPr id="42" name="Straight Arrow Connector 41"/>
        <xdr:cNvCxnSpPr/>
      </xdr:nvCxnSpPr>
      <xdr:spPr>
        <a:xfrm flipV="1">
          <a:off x="3771900" y="112299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64</xdr:row>
      <xdr:rowOff>533400</xdr:rowOff>
    </xdr:from>
    <xdr:to>
      <xdr:col>25</xdr:col>
      <xdr:colOff>0</xdr:colOff>
      <xdr:row>66</xdr:row>
      <xdr:rowOff>19050</xdr:rowOff>
    </xdr:to>
    <xdr:cxnSp macro="">
      <xdr:nvCxnSpPr>
        <xdr:cNvPr id="43" name="Straight Arrow Connector 42"/>
        <xdr:cNvCxnSpPr/>
      </xdr:nvCxnSpPr>
      <xdr:spPr>
        <a:xfrm flipH="1">
          <a:off x="11172826" y="12163425"/>
          <a:ext cx="183832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47625</xdr:colOff>
      <xdr:row>61</xdr:row>
      <xdr:rowOff>47625</xdr:rowOff>
    </xdr:from>
    <xdr:to>
      <xdr:col>22</xdr:col>
      <xdr:colOff>252132</xdr:colOff>
      <xdr:row>63</xdr:row>
      <xdr:rowOff>115981</xdr:rowOff>
    </xdr:to>
    <xdr:cxnSp macro="">
      <xdr:nvCxnSpPr>
        <xdr:cNvPr id="44" name="Straight Arrow Connector 43"/>
        <xdr:cNvCxnSpPr/>
      </xdr:nvCxnSpPr>
      <xdr:spPr>
        <a:xfrm flipV="1">
          <a:off x="11191875" y="111918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53</xdr:row>
      <xdr:rowOff>457200</xdr:rowOff>
    </xdr:from>
    <xdr:to>
      <xdr:col>11</xdr:col>
      <xdr:colOff>123825</xdr:colOff>
      <xdr:row>55</xdr:row>
      <xdr:rowOff>19050</xdr:rowOff>
    </xdr:to>
    <xdr:cxnSp macro="">
      <xdr:nvCxnSpPr>
        <xdr:cNvPr id="45" name="Straight Arrow Connector 44"/>
        <xdr:cNvCxnSpPr/>
      </xdr:nvCxnSpPr>
      <xdr:spPr>
        <a:xfrm flipH="1">
          <a:off x="4457700" y="9667875"/>
          <a:ext cx="1047750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209550</xdr:colOff>
      <xdr:row>50</xdr:row>
      <xdr:rowOff>85725</xdr:rowOff>
    </xdr:from>
    <xdr:to>
      <xdr:col>8</xdr:col>
      <xdr:colOff>718857</xdr:colOff>
      <xdr:row>52</xdr:row>
      <xdr:rowOff>154081</xdr:rowOff>
    </xdr:to>
    <xdr:cxnSp macro="">
      <xdr:nvCxnSpPr>
        <xdr:cNvPr id="46" name="Straight Arrow Connector 45"/>
        <xdr:cNvCxnSpPr/>
      </xdr:nvCxnSpPr>
      <xdr:spPr>
        <a:xfrm flipV="1">
          <a:off x="3676650" y="8810625"/>
          <a:ext cx="8045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53</xdr:row>
      <xdr:rowOff>533400</xdr:rowOff>
    </xdr:from>
    <xdr:to>
      <xdr:col>25</xdr:col>
      <xdr:colOff>0</xdr:colOff>
      <xdr:row>55</xdr:row>
      <xdr:rowOff>19050</xdr:rowOff>
    </xdr:to>
    <xdr:cxnSp macro="">
      <xdr:nvCxnSpPr>
        <xdr:cNvPr id="47" name="Straight Arrow Connector 46"/>
        <xdr:cNvCxnSpPr/>
      </xdr:nvCxnSpPr>
      <xdr:spPr>
        <a:xfrm flipH="1">
          <a:off x="10934701" y="9744075"/>
          <a:ext cx="181927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47625</xdr:colOff>
      <xdr:row>50</xdr:row>
      <xdr:rowOff>47625</xdr:rowOff>
    </xdr:from>
    <xdr:to>
      <xdr:col>22</xdr:col>
      <xdr:colOff>252132</xdr:colOff>
      <xdr:row>52</xdr:row>
      <xdr:rowOff>115981</xdr:rowOff>
    </xdr:to>
    <xdr:cxnSp macro="">
      <xdr:nvCxnSpPr>
        <xdr:cNvPr id="48" name="Straight Arrow Connector 47"/>
        <xdr:cNvCxnSpPr/>
      </xdr:nvCxnSpPr>
      <xdr:spPr>
        <a:xfrm flipV="1">
          <a:off x="10953750" y="8772525"/>
          <a:ext cx="79505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64</xdr:row>
      <xdr:rowOff>457200</xdr:rowOff>
    </xdr:from>
    <xdr:to>
      <xdr:col>11</xdr:col>
      <xdr:colOff>123825</xdr:colOff>
      <xdr:row>66</xdr:row>
      <xdr:rowOff>19050</xdr:rowOff>
    </xdr:to>
    <xdr:cxnSp macro="">
      <xdr:nvCxnSpPr>
        <xdr:cNvPr id="49" name="Straight Arrow Connector 48"/>
        <xdr:cNvCxnSpPr/>
      </xdr:nvCxnSpPr>
      <xdr:spPr>
        <a:xfrm flipH="1">
          <a:off x="4457700" y="9667875"/>
          <a:ext cx="1047750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209550</xdr:colOff>
      <xdr:row>61</xdr:row>
      <xdr:rowOff>85725</xdr:rowOff>
    </xdr:from>
    <xdr:to>
      <xdr:col>8</xdr:col>
      <xdr:colOff>718857</xdr:colOff>
      <xdr:row>63</xdr:row>
      <xdr:rowOff>154081</xdr:rowOff>
    </xdr:to>
    <xdr:cxnSp macro="">
      <xdr:nvCxnSpPr>
        <xdr:cNvPr id="50" name="Straight Arrow Connector 49"/>
        <xdr:cNvCxnSpPr/>
      </xdr:nvCxnSpPr>
      <xdr:spPr>
        <a:xfrm flipV="1">
          <a:off x="3676650" y="8810625"/>
          <a:ext cx="8045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64</xdr:row>
      <xdr:rowOff>533400</xdr:rowOff>
    </xdr:from>
    <xdr:to>
      <xdr:col>25</xdr:col>
      <xdr:colOff>0</xdr:colOff>
      <xdr:row>66</xdr:row>
      <xdr:rowOff>19050</xdr:rowOff>
    </xdr:to>
    <xdr:cxnSp macro="">
      <xdr:nvCxnSpPr>
        <xdr:cNvPr id="51" name="Straight Arrow Connector 50"/>
        <xdr:cNvCxnSpPr/>
      </xdr:nvCxnSpPr>
      <xdr:spPr>
        <a:xfrm flipH="1">
          <a:off x="10934701" y="9744075"/>
          <a:ext cx="181927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47625</xdr:colOff>
      <xdr:row>61</xdr:row>
      <xdr:rowOff>47625</xdr:rowOff>
    </xdr:from>
    <xdr:to>
      <xdr:col>22</xdr:col>
      <xdr:colOff>252132</xdr:colOff>
      <xdr:row>63</xdr:row>
      <xdr:rowOff>115981</xdr:rowOff>
    </xdr:to>
    <xdr:cxnSp macro="">
      <xdr:nvCxnSpPr>
        <xdr:cNvPr id="52" name="Straight Arrow Connector 51"/>
        <xdr:cNvCxnSpPr/>
      </xdr:nvCxnSpPr>
      <xdr:spPr>
        <a:xfrm flipV="1">
          <a:off x="10953750" y="8772525"/>
          <a:ext cx="79505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75</xdr:row>
      <xdr:rowOff>457200</xdr:rowOff>
    </xdr:from>
    <xdr:to>
      <xdr:col>11</xdr:col>
      <xdr:colOff>123825</xdr:colOff>
      <xdr:row>77</xdr:row>
      <xdr:rowOff>19050</xdr:rowOff>
    </xdr:to>
    <xdr:cxnSp macro="">
      <xdr:nvCxnSpPr>
        <xdr:cNvPr id="53" name="Straight Arrow Connector 52"/>
        <xdr:cNvCxnSpPr/>
      </xdr:nvCxnSpPr>
      <xdr:spPr>
        <a:xfrm flipH="1">
          <a:off x="4457700" y="9667875"/>
          <a:ext cx="1047750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209550</xdr:colOff>
      <xdr:row>72</xdr:row>
      <xdr:rowOff>85725</xdr:rowOff>
    </xdr:from>
    <xdr:to>
      <xdr:col>8</xdr:col>
      <xdr:colOff>718857</xdr:colOff>
      <xdr:row>74</xdr:row>
      <xdr:rowOff>154081</xdr:rowOff>
    </xdr:to>
    <xdr:cxnSp macro="">
      <xdr:nvCxnSpPr>
        <xdr:cNvPr id="54" name="Straight Arrow Connector 53"/>
        <xdr:cNvCxnSpPr/>
      </xdr:nvCxnSpPr>
      <xdr:spPr>
        <a:xfrm flipV="1">
          <a:off x="3676650" y="8810625"/>
          <a:ext cx="8045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75</xdr:row>
      <xdr:rowOff>533400</xdr:rowOff>
    </xdr:from>
    <xdr:to>
      <xdr:col>25</xdr:col>
      <xdr:colOff>0</xdr:colOff>
      <xdr:row>77</xdr:row>
      <xdr:rowOff>19050</xdr:rowOff>
    </xdr:to>
    <xdr:cxnSp macro="">
      <xdr:nvCxnSpPr>
        <xdr:cNvPr id="55" name="Straight Arrow Connector 54"/>
        <xdr:cNvCxnSpPr/>
      </xdr:nvCxnSpPr>
      <xdr:spPr>
        <a:xfrm flipH="1">
          <a:off x="10934701" y="9744075"/>
          <a:ext cx="181927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47625</xdr:colOff>
      <xdr:row>72</xdr:row>
      <xdr:rowOff>47625</xdr:rowOff>
    </xdr:from>
    <xdr:to>
      <xdr:col>22</xdr:col>
      <xdr:colOff>252132</xdr:colOff>
      <xdr:row>74</xdr:row>
      <xdr:rowOff>115981</xdr:rowOff>
    </xdr:to>
    <xdr:cxnSp macro="">
      <xdr:nvCxnSpPr>
        <xdr:cNvPr id="56" name="Straight Arrow Connector 55"/>
        <xdr:cNvCxnSpPr/>
      </xdr:nvCxnSpPr>
      <xdr:spPr>
        <a:xfrm flipV="1">
          <a:off x="10953750" y="8772525"/>
          <a:ext cx="79505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695325</xdr:colOff>
      <xdr:row>86</xdr:row>
      <xdr:rowOff>457200</xdr:rowOff>
    </xdr:from>
    <xdr:to>
      <xdr:col>11</xdr:col>
      <xdr:colOff>123825</xdr:colOff>
      <xdr:row>88</xdr:row>
      <xdr:rowOff>19050</xdr:rowOff>
    </xdr:to>
    <xdr:cxnSp macro="">
      <xdr:nvCxnSpPr>
        <xdr:cNvPr id="65" name="Straight Arrow Connector 64"/>
        <xdr:cNvCxnSpPr/>
      </xdr:nvCxnSpPr>
      <xdr:spPr>
        <a:xfrm flipH="1">
          <a:off x="4457700" y="17211675"/>
          <a:ext cx="1047750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209550</xdr:colOff>
      <xdr:row>83</xdr:row>
      <xdr:rowOff>85725</xdr:rowOff>
    </xdr:from>
    <xdr:to>
      <xdr:col>8</xdr:col>
      <xdr:colOff>718857</xdr:colOff>
      <xdr:row>85</xdr:row>
      <xdr:rowOff>154081</xdr:rowOff>
    </xdr:to>
    <xdr:cxnSp macro="">
      <xdr:nvCxnSpPr>
        <xdr:cNvPr id="66" name="Straight Arrow Connector 65"/>
        <xdr:cNvCxnSpPr/>
      </xdr:nvCxnSpPr>
      <xdr:spPr>
        <a:xfrm flipV="1">
          <a:off x="3676650" y="16354425"/>
          <a:ext cx="8045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28576</xdr:colOff>
      <xdr:row>86</xdr:row>
      <xdr:rowOff>533400</xdr:rowOff>
    </xdr:from>
    <xdr:to>
      <xdr:col>25</xdr:col>
      <xdr:colOff>0</xdr:colOff>
      <xdr:row>88</xdr:row>
      <xdr:rowOff>19050</xdr:rowOff>
    </xdr:to>
    <xdr:cxnSp macro="">
      <xdr:nvCxnSpPr>
        <xdr:cNvPr id="67" name="Straight Arrow Connector 66"/>
        <xdr:cNvCxnSpPr/>
      </xdr:nvCxnSpPr>
      <xdr:spPr>
        <a:xfrm flipH="1">
          <a:off x="10934701" y="17287875"/>
          <a:ext cx="1819274" cy="2286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47625</xdr:colOff>
      <xdr:row>83</xdr:row>
      <xdr:rowOff>47625</xdr:rowOff>
    </xdr:from>
    <xdr:to>
      <xdr:col>22</xdr:col>
      <xdr:colOff>252132</xdr:colOff>
      <xdr:row>85</xdr:row>
      <xdr:rowOff>115981</xdr:rowOff>
    </xdr:to>
    <xdr:cxnSp macro="">
      <xdr:nvCxnSpPr>
        <xdr:cNvPr id="68" name="Straight Arrow Connector 67"/>
        <xdr:cNvCxnSpPr/>
      </xdr:nvCxnSpPr>
      <xdr:spPr>
        <a:xfrm flipV="1">
          <a:off x="10953750" y="16316325"/>
          <a:ext cx="79505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685800</xdr:colOff>
      <xdr:row>9</xdr:row>
      <xdr:rowOff>0</xdr:rowOff>
    </xdr:from>
    <xdr:to>
      <xdr:col>13</xdr:col>
      <xdr:colOff>28575</xdr:colOff>
      <xdr:row>10</xdr:row>
      <xdr:rowOff>85725</xdr:rowOff>
    </xdr:to>
    <xdr:cxnSp macro="">
      <xdr:nvCxnSpPr>
        <xdr:cNvPr id="2" name="Straight Arrow Connector 1"/>
        <xdr:cNvCxnSpPr/>
      </xdr:nvCxnSpPr>
      <xdr:spPr>
        <a:xfrm flipH="1">
          <a:off x="4552950" y="2809875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6</xdr:row>
      <xdr:rowOff>171450</xdr:rowOff>
    </xdr:from>
    <xdr:to>
      <xdr:col>10</xdr:col>
      <xdr:colOff>423582</xdr:colOff>
      <xdr:row>7</xdr:row>
      <xdr:rowOff>220756</xdr:rowOff>
    </xdr:to>
    <xdr:cxnSp macro="">
      <xdr:nvCxnSpPr>
        <xdr:cNvPr id="3" name="Straight Arrow Connector 2"/>
        <xdr:cNvCxnSpPr/>
      </xdr:nvCxnSpPr>
      <xdr:spPr>
        <a:xfrm flipV="1">
          <a:off x="4667250" y="17335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9</xdr:row>
      <xdr:rowOff>9525</xdr:rowOff>
    </xdr:from>
    <xdr:to>
      <xdr:col>25</xdr:col>
      <xdr:colOff>180975</xdr:colOff>
      <xdr:row>10</xdr:row>
      <xdr:rowOff>57150</xdr:rowOff>
    </xdr:to>
    <xdr:cxnSp macro="">
      <xdr:nvCxnSpPr>
        <xdr:cNvPr id="8" name="Straight Arrow Connector 7"/>
        <xdr:cNvCxnSpPr/>
      </xdr:nvCxnSpPr>
      <xdr:spPr>
        <a:xfrm flipH="1">
          <a:off x="12020550" y="2819400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6</xdr:row>
      <xdr:rowOff>257175</xdr:rowOff>
    </xdr:from>
    <xdr:to>
      <xdr:col>23</xdr:col>
      <xdr:colOff>42582</xdr:colOff>
      <xdr:row>7</xdr:row>
      <xdr:rowOff>306481</xdr:rowOff>
    </xdr:to>
    <xdr:cxnSp macro="">
      <xdr:nvCxnSpPr>
        <xdr:cNvPr id="9" name="Straight Arrow Connector 8"/>
        <xdr:cNvCxnSpPr/>
      </xdr:nvCxnSpPr>
      <xdr:spPr>
        <a:xfrm flipV="1">
          <a:off x="11249025" y="18192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19</xdr:row>
      <xdr:rowOff>0</xdr:rowOff>
    </xdr:from>
    <xdr:to>
      <xdr:col>13</xdr:col>
      <xdr:colOff>28575</xdr:colOff>
      <xdr:row>20</xdr:row>
      <xdr:rowOff>85725</xdr:rowOff>
    </xdr:to>
    <xdr:cxnSp macro="">
      <xdr:nvCxnSpPr>
        <xdr:cNvPr id="11" name="Straight Arrow Connector 10"/>
        <xdr:cNvCxnSpPr/>
      </xdr:nvCxnSpPr>
      <xdr:spPr>
        <a:xfrm flipH="1">
          <a:off x="4552950" y="2809875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16</xdr:row>
      <xdr:rowOff>171450</xdr:rowOff>
    </xdr:from>
    <xdr:to>
      <xdr:col>10</xdr:col>
      <xdr:colOff>423582</xdr:colOff>
      <xdr:row>17</xdr:row>
      <xdr:rowOff>220756</xdr:rowOff>
    </xdr:to>
    <xdr:cxnSp macro="">
      <xdr:nvCxnSpPr>
        <xdr:cNvPr id="12" name="Straight Arrow Connector 11"/>
        <xdr:cNvCxnSpPr/>
      </xdr:nvCxnSpPr>
      <xdr:spPr>
        <a:xfrm flipV="1">
          <a:off x="4667250" y="17335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19</xdr:row>
      <xdr:rowOff>9525</xdr:rowOff>
    </xdr:from>
    <xdr:to>
      <xdr:col>25</xdr:col>
      <xdr:colOff>180975</xdr:colOff>
      <xdr:row>20</xdr:row>
      <xdr:rowOff>57150</xdr:rowOff>
    </xdr:to>
    <xdr:cxnSp macro="">
      <xdr:nvCxnSpPr>
        <xdr:cNvPr id="13" name="Straight Arrow Connector 12"/>
        <xdr:cNvCxnSpPr/>
      </xdr:nvCxnSpPr>
      <xdr:spPr>
        <a:xfrm flipH="1">
          <a:off x="12020550" y="2819400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16</xdr:row>
      <xdr:rowOff>257175</xdr:rowOff>
    </xdr:from>
    <xdr:to>
      <xdr:col>23</xdr:col>
      <xdr:colOff>42582</xdr:colOff>
      <xdr:row>17</xdr:row>
      <xdr:rowOff>306481</xdr:rowOff>
    </xdr:to>
    <xdr:cxnSp macro="">
      <xdr:nvCxnSpPr>
        <xdr:cNvPr id="14" name="Straight Arrow Connector 13"/>
        <xdr:cNvCxnSpPr/>
      </xdr:nvCxnSpPr>
      <xdr:spPr>
        <a:xfrm flipV="1">
          <a:off x="11249025" y="18192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29</xdr:row>
      <xdr:rowOff>0</xdr:rowOff>
    </xdr:from>
    <xdr:to>
      <xdr:col>13</xdr:col>
      <xdr:colOff>28575</xdr:colOff>
      <xdr:row>30</xdr:row>
      <xdr:rowOff>85725</xdr:rowOff>
    </xdr:to>
    <xdr:cxnSp macro="">
      <xdr:nvCxnSpPr>
        <xdr:cNvPr id="15" name="Straight Arrow Connector 14"/>
        <xdr:cNvCxnSpPr/>
      </xdr:nvCxnSpPr>
      <xdr:spPr>
        <a:xfrm flipH="1">
          <a:off x="4552950" y="2809875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26</xdr:row>
      <xdr:rowOff>171450</xdr:rowOff>
    </xdr:from>
    <xdr:to>
      <xdr:col>10</xdr:col>
      <xdr:colOff>423582</xdr:colOff>
      <xdr:row>27</xdr:row>
      <xdr:rowOff>220756</xdr:rowOff>
    </xdr:to>
    <xdr:cxnSp macro="">
      <xdr:nvCxnSpPr>
        <xdr:cNvPr id="16" name="Straight Arrow Connector 15"/>
        <xdr:cNvCxnSpPr/>
      </xdr:nvCxnSpPr>
      <xdr:spPr>
        <a:xfrm flipV="1">
          <a:off x="4667250" y="17335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29</xdr:row>
      <xdr:rowOff>9525</xdr:rowOff>
    </xdr:from>
    <xdr:to>
      <xdr:col>25</xdr:col>
      <xdr:colOff>180975</xdr:colOff>
      <xdr:row>30</xdr:row>
      <xdr:rowOff>57150</xdr:rowOff>
    </xdr:to>
    <xdr:cxnSp macro="">
      <xdr:nvCxnSpPr>
        <xdr:cNvPr id="17" name="Straight Arrow Connector 16"/>
        <xdr:cNvCxnSpPr/>
      </xdr:nvCxnSpPr>
      <xdr:spPr>
        <a:xfrm flipH="1">
          <a:off x="12020550" y="2819400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26</xdr:row>
      <xdr:rowOff>257175</xdr:rowOff>
    </xdr:from>
    <xdr:to>
      <xdr:col>23</xdr:col>
      <xdr:colOff>42582</xdr:colOff>
      <xdr:row>27</xdr:row>
      <xdr:rowOff>306481</xdr:rowOff>
    </xdr:to>
    <xdr:cxnSp macro="">
      <xdr:nvCxnSpPr>
        <xdr:cNvPr id="18" name="Straight Arrow Connector 17"/>
        <xdr:cNvCxnSpPr/>
      </xdr:nvCxnSpPr>
      <xdr:spPr>
        <a:xfrm flipV="1">
          <a:off x="11249025" y="18192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39</xdr:row>
      <xdr:rowOff>0</xdr:rowOff>
    </xdr:from>
    <xdr:to>
      <xdr:col>13</xdr:col>
      <xdr:colOff>28575</xdr:colOff>
      <xdr:row>40</xdr:row>
      <xdr:rowOff>85725</xdr:rowOff>
    </xdr:to>
    <xdr:cxnSp macro="">
      <xdr:nvCxnSpPr>
        <xdr:cNvPr id="19" name="Straight Arrow Connector 18"/>
        <xdr:cNvCxnSpPr/>
      </xdr:nvCxnSpPr>
      <xdr:spPr>
        <a:xfrm flipH="1">
          <a:off x="4552950" y="2809875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36</xdr:row>
      <xdr:rowOff>171450</xdr:rowOff>
    </xdr:from>
    <xdr:to>
      <xdr:col>10</xdr:col>
      <xdr:colOff>423582</xdr:colOff>
      <xdr:row>37</xdr:row>
      <xdr:rowOff>220756</xdr:rowOff>
    </xdr:to>
    <xdr:cxnSp macro="">
      <xdr:nvCxnSpPr>
        <xdr:cNvPr id="20" name="Straight Arrow Connector 19"/>
        <xdr:cNvCxnSpPr/>
      </xdr:nvCxnSpPr>
      <xdr:spPr>
        <a:xfrm flipV="1">
          <a:off x="4667250" y="17335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39</xdr:row>
      <xdr:rowOff>9525</xdr:rowOff>
    </xdr:from>
    <xdr:to>
      <xdr:col>25</xdr:col>
      <xdr:colOff>180975</xdr:colOff>
      <xdr:row>40</xdr:row>
      <xdr:rowOff>57150</xdr:rowOff>
    </xdr:to>
    <xdr:cxnSp macro="">
      <xdr:nvCxnSpPr>
        <xdr:cNvPr id="21" name="Straight Arrow Connector 20"/>
        <xdr:cNvCxnSpPr/>
      </xdr:nvCxnSpPr>
      <xdr:spPr>
        <a:xfrm flipH="1">
          <a:off x="12020550" y="2819400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36</xdr:row>
      <xdr:rowOff>257175</xdr:rowOff>
    </xdr:from>
    <xdr:to>
      <xdr:col>23</xdr:col>
      <xdr:colOff>42582</xdr:colOff>
      <xdr:row>37</xdr:row>
      <xdr:rowOff>306481</xdr:rowOff>
    </xdr:to>
    <xdr:cxnSp macro="">
      <xdr:nvCxnSpPr>
        <xdr:cNvPr id="22" name="Straight Arrow Connector 21"/>
        <xdr:cNvCxnSpPr/>
      </xdr:nvCxnSpPr>
      <xdr:spPr>
        <a:xfrm flipV="1">
          <a:off x="11249025" y="18192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49</xdr:row>
      <xdr:rowOff>0</xdr:rowOff>
    </xdr:from>
    <xdr:to>
      <xdr:col>13</xdr:col>
      <xdr:colOff>28575</xdr:colOff>
      <xdr:row>50</xdr:row>
      <xdr:rowOff>85725</xdr:rowOff>
    </xdr:to>
    <xdr:cxnSp macro="">
      <xdr:nvCxnSpPr>
        <xdr:cNvPr id="23" name="Straight Arrow Connector 22"/>
        <xdr:cNvCxnSpPr/>
      </xdr:nvCxnSpPr>
      <xdr:spPr>
        <a:xfrm flipH="1">
          <a:off x="4552950" y="2809875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46</xdr:row>
      <xdr:rowOff>171450</xdr:rowOff>
    </xdr:from>
    <xdr:to>
      <xdr:col>10</xdr:col>
      <xdr:colOff>423582</xdr:colOff>
      <xdr:row>47</xdr:row>
      <xdr:rowOff>220756</xdr:rowOff>
    </xdr:to>
    <xdr:cxnSp macro="">
      <xdr:nvCxnSpPr>
        <xdr:cNvPr id="24" name="Straight Arrow Connector 23"/>
        <xdr:cNvCxnSpPr/>
      </xdr:nvCxnSpPr>
      <xdr:spPr>
        <a:xfrm flipV="1">
          <a:off x="4667250" y="17335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49</xdr:row>
      <xdr:rowOff>9525</xdr:rowOff>
    </xdr:from>
    <xdr:to>
      <xdr:col>25</xdr:col>
      <xdr:colOff>180975</xdr:colOff>
      <xdr:row>50</xdr:row>
      <xdr:rowOff>57150</xdr:rowOff>
    </xdr:to>
    <xdr:cxnSp macro="">
      <xdr:nvCxnSpPr>
        <xdr:cNvPr id="25" name="Straight Arrow Connector 24"/>
        <xdr:cNvCxnSpPr/>
      </xdr:nvCxnSpPr>
      <xdr:spPr>
        <a:xfrm flipH="1">
          <a:off x="12020550" y="2819400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46</xdr:row>
      <xdr:rowOff>257175</xdr:rowOff>
    </xdr:from>
    <xdr:to>
      <xdr:col>23</xdr:col>
      <xdr:colOff>42582</xdr:colOff>
      <xdr:row>47</xdr:row>
      <xdr:rowOff>306481</xdr:rowOff>
    </xdr:to>
    <xdr:cxnSp macro="">
      <xdr:nvCxnSpPr>
        <xdr:cNvPr id="26" name="Straight Arrow Connector 25"/>
        <xdr:cNvCxnSpPr/>
      </xdr:nvCxnSpPr>
      <xdr:spPr>
        <a:xfrm flipV="1">
          <a:off x="11249025" y="18192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59</xdr:row>
      <xdr:rowOff>0</xdr:rowOff>
    </xdr:from>
    <xdr:to>
      <xdr:col>13</xdr:col>
      <xdr:colOff>28575</xdr:colOff>
      <xdr:row>60</xdr:row>
      <xdr:rowOff>85725</xdr:rowOff>
    </xdr:to>
    <xdr:cxnSp macro="">
      <xdr:nvCxnSpPr>
        <xdr:cNvPr id="27" name="Straight Arrow Connector 26"/>
        <xdr:cNvCxnSpPr/>
      </xdr:nvCxnSpPr>
      <xdr:spPr>
        <a:xfrm flipH="1">
          <a:off x="4552950" y="2809875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56</xdr:row>
      <xdr:rowOff>171450</xdr:rowOff>
    </xdr:from>
    <xdr:to>
      <xdr:col>10</xdr:col>
      <xdr:colOff>423582</xdr:colOff>
      <xdr:row>57</xdr:row>
      <xdr:rowOff>220756</xdr:rowOff>
    </xdr:to>
    <xdr:cxnSp macro="">
      <xdr:nvCxnSpPr>
        <xdr:cNvPr id="28" name="Straight Arrow Connector 27"/>
        <xdr:cNvCxnSpPr/>
      </xdr:nvCxnSpPr>
      <xdr:spPr>
        <a:xfrm flipV="1">
          <a:off x="4667250" y="17335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59</xdr:row>
      <xdr:rowOff>9525</xdr:rowOff>
    </xdr:from>
    <xdr:to>
      <xdr:col>25</xdr:col>
      <xdr:colOff>180975</xdr:colOff>
      <xdr:row>60</xdr:row>
      <xdr:rowOff>57150</xdr:rowOff>
    </xdr:to>
    <xdr:cxnSp macro="">
      <xdr:nvCxnSpPr>
        <xdr:cNvPr id="29" name="Straight Arrow Connector 28"/>
        <xdr:cNvCxnSpPr/>
      </xdr:nvCxnSpPr>
      <xdr:spPr>
        <a:xfrm flipH="1">
          <a:off x="12020550" y="2819400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56</xdr:row>
      <xdr:rowOff>257175</xdr:rowOff>
    </xdr:from>
    <xdr:to>
      <xdr:col>23</xdr:col>
      <xdr:colOff>42582</xdr:colOff>
      <xdr:row>57</xdr:row>
      <xdr:rowOff>306481</xdr:rowOff>
    </xdr:to>
    <xdr:cxnSp macro="">
      <xdr:nvCxnSpPr>
        <xdr:cNvPr id="30" name="Straight Arrow Connector 29"/>
        <xdr:cNvCxnSpPr/>
      </xdr:nvCxnSpPr>
      <xdr:spPr>
        <a:xfrm flipV="1">
          <a:off x="11249025" y="18192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69</xdr:row>
      <xdr:rowOff>0</xdr:rowOff>
    </xdr:from>
    <xdr:to>
      <xdr:col>13</xdr:col>
      <xdr:colOff>28575</xdr:colOff>
      <xdr:row>70</xdr:row>
      <xdr:rowOff>85725</xdr:rowOff>
    </xdr:to>
    <xdr:cxnSp macro="">
      <xdr:nvCxnSpPr>
        <xdr:cNvPr id="31" name="Straight Arrow Connector 30"/>
        <xdr:cNvCxnSpPr/>
      </xdr:nvCxnSpPr>
      <xdr:spPr>
        <a:xfrm flipH="1">
          <a:off x="4448175" y="17430750"/>
          <a:ext cx="1819275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66</xdr:row>
      <xdr:rowOff>171450</xdr:rowOff>
    </xdr:from>
    <xdr:to>
      <xdr:col>10</xdr:col>
      <xdr:colOff>423582</xdr:colOff>
      <xdr:row>67</xdr:row>
      <xdr:rowOff>220756</xdr:rowOff>
    </xdr:to>
    <xdr:cxnSp macro="">
      <xdr:nvCxnSpPr>
        <xdr:cNvPr id="32" name="Straight Arrow Connector 31"/>
        <xdr:cNvCxnSpPr/>
      </xdr:nvCxnSpPr>
      <xdr:spPr>
        <a:xfrm flipV="1">
          <a:off x="4562475" y="1635442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69</xdr:row>
      <xdr:rowOff>9525</xdr:rowOff>
    </xdr:from>
    <xdr:to>
      <xdr:col>25</xdr:col>
      <xdr:colOff>180975</xdr:colOff>
      <xdr:row>70</xdr:row>
      <xdr:rowOff>57150</xdr:rowOff>
    </xdr:to>
    <xdr:cxnSp macro="">
      <xdr:nvCxnSpPr>
        <xdr:cNvPr id="33" name="Straight Arrow Connector 32"/>
        <xdr:cNvCxnSpPr/>
      </xdr:nvCxnSpPr>
      <xdr:spPr>
        <a:xfrm flipH="1">
          <a:off x="11763375" y="17440275"/>
          <a:ext cx="13620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66</xdr:row>
      <xdr:rowOff>257175</xdr:rowOff>
    </xdr:from>
    <xdr:to>
      <xdr:col>23</xdr:col>
      <xdr:colOff>42582</xdr:colOff>
      <xdr:row>67</xdr:row>
      <xdr:rowOff>306481</xdr:rowOff>
    </xdr:to>
    <xdr:cxnSp macro="">
      <xdr:nvCxnSpPr>
        <xdr:cNvPr id="34" name="Straight Arrow Connector 33"/>
        <xdr:cNvCxnSpPr/>
      </xdr:nvCxnSpPr>
      <xdr:spPr>
        <a:xfrm flipV="1">
          <a:off x="10991850" y="164401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79</xdr:row>
      <xdr:rowOff>0</xdr:rowOff>
    </xdr:from>
    <xdr:to>
      <xdr:col>13</xdr:col>
      <xdr:colOff>28575</xdr:colOff>
      <xdr:row>80</xdr:row>
      <xdr:rowOff>85725</xdr:rowOff>
    </xdr:to>
    <xdr:cxnSp macro="">
      <xdr:nvCxnSpPr>
        <xdr:cNvPr id="35" name="Straight Arrow Connector 34"/>
        <xdr:cNvCxnSpPr/>
      </xdr:nvCxnSpPr>
      <xdr:spPr>
        <a:xfrm flipH="1">
          <a:off x="4448175" y="17430750"/>
          <a:ext cx="1819275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76</xdr:row>
      <xdr:rowOff>171450</xdr:rowOff>
    </xdr:from>
    <xdr:to>
      <xdr:col>10</xdr:col>
      <xdr:colOff>423582</xdr:colOff>
      <xdr:row>77</xdr:row>
      <xdr:rowOff>220756</xdr:rowOff>
    </xdr:to>
    <xdr:cxnSp macro="">
      <xdr:nvCxnSpPr>
        <xdr:cNvPr id="36" name="Straight Arrow Connector 35"/>
        <xdr:cNvCxnSpPr/>
      </xdr:nvCxnSpPr>
      <xdr:spPr>
        <a:xfrm flipV="1">
          <a:off x="4562475" y="1635442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79</xdr:row>
      <xdr:rowOff>9525</xdr:rowOff>
    </xdr:from>
    <xdr:to>
      <xdr:col>25</xdr:col>
      <xdr:colOff>180975</xdr:colOff>
      <xdr:row>80</xdr:row>
      <xdr:rowOff>57150</xdr:rowOff>
    </xdr:to>
    <xdr:cxnSp macro="">
      <xdr:nvCxnSpPr>
        <xdr:cNvPr id="37" name="Straight Arrow Connector 36"/>
        <xdr:cNvCxnSpPr/>
      </xdr:nvCxnSpPr>
      <xdr:spPr>
        <a:xfrm flipH="1">
          <a:off x="11763375" y="17440275"/>
          <a:ext cx="13620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76</xdr:row>
      <xdr:rowOff>257175</xdr:rowOff>
    </xdr:from>
    <xdr:to>
      <xdr:col>23</xdr:col>
      <xdr:colOff>42582</xdr:colOff>
      <xdr:row>77</xdr:row>
      <xdr:rowOff>306481</xdr:rowOff>
    </xdr:to>
    <xdr:cxnSp macro="">
      <xdr:nvCxnSpPr>
        <xdr:cNvPr id="38" name="Straight Arrow Connector 37"/>
        <xdr:cNvCxnSpPr/>
      </xdr:nvCxnSpPr>
      <xdr:spPr>
        <a:xfrm flipV="1">
          <a:off x="10991850" y="164401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685800</xdr:colOff>
      <xdr:row>9</xdr:row>
      <xdr:rowOff>0</xdr:rowOff>
    </xdr:from>
    <xdr:to>
      <xdr:col>13</xdr:col>
      <xdr:colOff>28575</xdr:colOff>
      <xdr:row>10</xdr:row>
      <xdr:rowOff>85725</xdr:rowOff>
    </xdr:to>
    <xdr:cxnSp macro="">
      <xdr:nvCxnSpPr>
        <xdr:cNvPr id="2" name="Straight Arrow Connector 1"/>
        <xdr:cNvCxnSpPr/>
      </xdr:nvCxnSpPr>
      <xdr:spPr>
        <a:xfrm flipH="1">
          <a:off x="4552950" y="2809875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6</xdr:row>
      <xdr:rowOff>171450</xdr:rowOff>
    </xdr:from>
    <xdr:to>
      <xdr:col>10</xdr:col>
      <xdr:colOff>423582</xdr:colOff>
      <xdr:row>7</xdr:row>
      <xdr:rowOff>220756</xdr:rowOff>
    </xdr:to>
    <xdr:cxnSp macro="">
      <xdr:nvCxnSpPr>
        <xdr:cNvPr id="3" name="Straight Arrow Connector 2"/>
        <xdr:cNvCxnSpPr/>
      </xdr:nvCxnSpPr>
      <xdr:spPr>
        <a:xfrm flipV="1">
          <a:off x="4667250" y="17335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9</xdr:row>
      <xdr:rowOff>9525</xdr:rowOff>
    </xdr:from>
    <xdr:to>
      <xdr:col>25</xdr:col>
      <xdr:colOff>180975</xdr:colOff>
      <xdr:row>10</xdr:row>
      <xdr:rowOff>57150</xdr:rowOff>
    </xdr:to>
    <xdr:cxnSp macro="">
      <xdr:nvCxnSpPr>
        <xdr:cNvPr id="4" name="Straight Arrow Connector 3"/>
        <xdr:cNvCxnSpPr/>
      </xdr:nvCxnSpPr>
      <xdr:spPr>
        <a:xfrm flipH="1">
          <a:off x="12020550" y="2819400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6</xdr:row>
      <xdr:rowOff>257175</xdr:rowOff>
    </xdr:from>
    <xdr:to>
      <xdr:col>23</xdr:col>
      <xdr:colOff>42582</xdr:colOff>
      <xdr:row>7</xdr:row>
      <xdr:rowOff>306481</xdr:rowOff>
    </xdr:to>
    <xdr:cxnSp macro="">
      <xdr:nvCxnSpPr>
        <xdr:cNvPr id="5" name="Straight Arrow Connector 4"/>
        <xdr:cNvCxnSpPr/>
      </xdr:nvCxnSpPr>
      <xdr:spPr>
        <a:xfrm flipV="1">
          <a:off x="11249025" y="18192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19</xdr:row>
      <xdr:rowOff>0</xdr:rowOff>
    </xdr:from>
    <xdr:to>
      <xdr:col>13</xdr:col>
      <xdr:colOff>28575</xdr:colOff>
      <xdr:row>20</xdr:row>
      <xdr:rowOff>85725</xdr:rowOff>
    </xdr:to>
    <xdr:cxnSp macro="">
      <xdr:nvCxnSpPr>
        <xdr:cNvPr id="6" name="Straight Arrow Connector 5"/>
        <xdr:cNvCxnSpPr/>
      </xdr:nvCxnSpPr>
      <xdr:spPr>
        <a:xfrm flipH="1">
          <a:off x="4552950" y="5734050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16</xdr:row>
      <xdr:rowOff>171450</xdr:rowOff>
    </xdr:from>
    <xdr:to>
      <xdr:col>10</xdr:col>
      <xdr:colOff>423582</xdr:colOff>
      <xdr:row>17</xdr:row>
      <xdr:rowOff>220756</xdr:rowOff>
    </xdr:to>
    <xdr:cxnSp macro="">
      <xdr:nvCxnSpPr>
        <xdr:cNvPr id="7" name="Straight Arrow Connector 6"/>
        <xdr:cNvCxnSpPr/>
      </xdr:nvCxnSpPr>
      <xdr:spPr>
        <a:xfrm flipV="1">
          <a:off x="4667250" y="465772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19</xdr:row>
      <xdr:rowOff>9525</xdr:rowOff>
    </xdr:from>
    <xdr:to>
      <xdr:col>25</xdr:col>
      <xdr:colOff>180975</xdr:colOff>
      <xdr:row>20</xdr:row>
      <xdr:rowOff>57150</xdr:rowOff>
    </xdr:to>
    <xdr:cxnSp macro="">
      <xdr:nvCxnSpPr>
        <xdr:cNvPr id="8" name="Straight Arrow Connector 7"/>
        <xdr:cNvCxnSpPr/>
      </xdr:nvCxnSpPr>
      <xdr:spPr>
        <a:xfrm flipH="1">
          <a:off x="12020550" y="5743575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16</xdr:row>
      <xdr:rowOff>257175</xdr:rowOff>
    </xdr:from>
    <xdr:to>
      <xdr:col>23</xdr:col>
      <xdr:colOff>42582</xdr:colOff>
      <xdr:row>17</xdr:row>
      <xdr:rowOff>306481</xdr:rowOff>
    </xdr:to>
    <xdr:cxnSp macro="">
      <xdr:nvCxnSpPr>
        <xdr:cNvPr id="9" name="Straight Arrow Connector 8"/>
        <xdr:cNvCxnSpPr/>
      </xdr:nvCxnSpPr>
      <xdr:spPr>
        <a:xfrm flipV="1">
          <a:off x="11249025" y="47434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29</xdr:row>
      <xdr:rowOff>0</xdr:rowOff>
    </xdr:from>
    <xdr:to>
      <xdr:col>13</xdr:col>
      <xdr:colOff>28575</xdr:colOff>
      <xdr:row>30</xdr:row>
      <xdr:rowOff>85725</xdr:rowOff>
    </xdr:to>
    <xdr:cxnSp macro="">
      <xdr:nvCxnSpPr>
        <xdr:cNvPr id="10" name="Straight Arrow Connector 9"/>
        <xdr:cNvCxnSpPr/>
      </xdr:nvCxnSpPr>
      <xdr:spPr>
        <a:xfrm flipH="1">
          <a:off x="4552950" y="8658225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26</xdr:row>
      <xdr:rowOff>171450</xdr:rowOff>
    </xdr:from>
    <xdr:to>
      <xdr:col>10</xdr:col>
      <xdr:colOff>423582</xdr:colOff>
      <xdr:row>27</xdr:row>
      <xdr:rowOff>220756</xdr:rowOff>
    </xdr:to>
    <xdr:cxnSp macro="">
      <xdr:nvCxnSpPr>
        <xdr:cNvPr id="11" name="Straight Arrow Connector 10"/>
        <xdr:cNvCxnSpPr/>
      </xdr:nvCxnSpPr>
      <xdr:spPr>
        <a:xfrm flipV="1">
          <a:off x="4667250" y="758190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29</xdr:row>
      <xdr:rowOff>9525</xdr:rowOff>
    </xdr:from>
    <xdr:to>
      <xdr:col>25</xdr:col>
      <xdr:colOff>180975</xdr:colOff>
      <xdr:row>30</xdr:row>
      <xdr:rowOff>57150</xdr:rowOff>
    </xdr:to>
    <xdr:cxnSp macro="">
      <xdr:nvCxnSpPr>
        <xdr:cNvPr id="12" name="Straight Arrow Connector 11"/>
        <xdr:cNvCxnSpPr/>
      </xdr:nvCxnSpPr>
      <xdr:spPr>
        <a:xfrm flipH="1">
          <a:off x="12020550" y="8667750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26</xdr:row>
      <xdr:rowOff>257175</xdr:rowOff>
    </xdr:from>
    <xdr:to>
      <xdr:col>23</xdr:col>
      <xdr:colOff>42582</xdr:colOff>
      <xdr:row>27</xdr:row>
      <xdr:rowOff>306481</xdr:rowOff>
    </xdr:to>
    <xdr:cxnSp macro="">
      <xdr:nvCxnSpPr>
        <xdr:cNvPr id="13" name="Straight Arrow Connector 12"/>
        <xdr:cNvCxnSpPr/>
      </xdr:nvCxnSpPr>
      <xdr:spPr>
        <a:xfrm flipV="1">
          <a:off x="11249025" y="766762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39</xdr:row>
      <xdr:rowOff>0</xdr:rowOff>
    </xdr:from>
    <xdr:to>
      <xdr:col>13</xdr:col>
      <xdr:colOff>28575</xdr:colOff>
      <xdr:row>40</xdr:row>
      <xdr:rowOff>85725</xdr:rowOff>
    </xdr:to>
    <xdr:cxnSp macro="">
      <xdr:nvCxnSpPr>
        <xdr:cNvPr id="14" name="Straight Arrow Connector 13"/>
        <xdr:cNvCxnSpPr/>
      </xdr:nvCxnSpPr>
      <xdr:spPr>
        <a:xfrm flipH="1">
          <a:off x="4552950" y="11582400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36</xdr:row>
      <xdr:rowOff>171450</xdr:rowOff>
    </xdr:from>
    <xdr:to>
      <xdr:col>10</xdr:col>
      <xdr:colOff>423582</xdr:colOff>
      <xdr:row>37</xdr:row>
      <xdr:rowOff>220756</xdr:rowOff>
    </xdr:to>
    <xdr:cxnSp macro="">
      <xdr:nvCxnSpPr>
        <xdr:cNvPr id="15" name="Straight Arrow Connector 14"/>
        <xdr:cNvCxnSpPr/>
      </xdr:nvCxnSpPr>
      <xdr:spPr>
        <a:xfrm flipV="1">
          <a:off x="4667250" y="105060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39</xdr:row>
      <xdr:rowOff>9525</xdr:rowOff>
    </xdr:from>
    <xdr:to>
      <xdr:col>25</xdr:col>
      <xdr:colOff>180975</xdr:colOff>
      <xdr:row>40</xdr:row>
      <xdr:rowOff>57150</xdr:rowOff>
    </xdr:to>
    <xdr:cxnSp macro="">
      <xdr:nvCxnSpPr>
        <xdr:cNvPr id="16" name="Straight Arrow Connector 15"/>
        <xdr:cNvCxnSpPr/>
      </xdr:nvCxnSpPr>
      <xdr:spPr>
        <a:xfrm flipH="1">
          <a:off x="12020550" y="11591925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36</xdr:row>
      <xdr:rowOff>257175</xdr:rowOff>
    </xdr:from>
    <xdr:to>
      <xdr:col>23</xdr:col>
      <xdr:colOff>42582</xdr:colOff>
      <xdr:row>37</xdr:row>
      <xdr:rowOff>306481</xdr:rowOff>
    </xdr:to>
    <xdr:cxnSp macro="">
      <xdr:nvCxnSpPr>
        <xdr:cNvPr id="17" name="Straight Arrow Connector 16"/>
        <xdr:cNvCxnSpPr/>
      </xdr:nvCxnSpPr>
      <xdr:spPr>
        <a:xfrm flipV="1">
          <a:off x="11249025" y="1059180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49</xdr:row>
      <xdr:rowOff>0</xdr:rowOff>
    </xdr:from>
    <xdr:to>
      <xdr:col>13</xdr:col>
      <xdr:colOff>28575</xdr:colOff>
      <xdr:row>50</xdr:row>
      <xdr:rowOff>85725</xdr:rowOff>
    </xdr:to>
    <xdr:cxnSp macro="">
      <xdr:nvCxnSpPr>
        <xdr:cNvPr id="18" name="Straight Arrow Connector 17"/>
        <xdr:cNvCxnSpPr/>
      </xdr:nvCxnSpPr>
      <xdr:spPr>
        <a:xfrm flipH="1">
          <a:off x="4552950" y="14506575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46</xdr:row>
      <xdr:rowOff>171450</xdr:rowOff>
    </xdr:from>
    <xdr:to>
      <xdr:col>10</xdr:col>
      <xdr:colOff>423582</xdr:colOff>
      <xdr:row>47</xdr:row>
      <xdr:rowOff>220756</xdr:rowOff>
    </xdr:to>
    <xdr:cxnSp macro="">
      <xdr:nvCxnSpPr>
        <xdr:cNvPr id="19" name="Straight Arrow Connector 18"/>
        <xdr:cNvCxnSpPr/>
      </xdr:nvCxnSpPr>
      <xdr:spPr>
        <a:xfrm flipV="1">
          <a:off x="4667250" y="134302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49</xdr:row>
      <xdr:rowOff>9525</xdr:rowOff>
    </xdr:from>
    <xdr:to>
      <xdr:col>25</xdr:col>
      <xdr:colOff>180975</xdr:colOff>
      <xdr:row>50</xdr:row>
      <xdr:rowOff>57150</xdr:rowOff>
    </xdr:to>
    <xdr:cxnSp macro="">
      <xdr:nvCxnSpPr>
        <xdr:cNvPr id="20" name="Straight Arrow Connector 19"/>
        <xdr:cNvCxnSpPr/>
      </xdr:nvCxnSpPr>
      <xdr:spPr>
        <a:xfrm flipH="1">
          <a:off x="12020550" y="14516100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46</xdr:row>
      <xdr:rowOff>257175</xdr:rowOff>
    </xdr:from>
    <xdr:to>
      <xdr:col>23</xdr:col>
      <xdr:colOff>42582</xdr:colOff>
      <xdr:row>47</xdr:row>
      <xdr:rowOff>306481</xdr:rowOff>
    </xdr:to>
    <xdr:cxnSp macro="">
      <xdr:nvCxnSpPr>
        <xdr:cNvPr id="21" name="Straight Arrow Connector 20"/>
        <xdr:cNvCxnSpPr/>
      </xdr:nvCxnSpPr>
      <xdr:spPr>
        <a:xfrm flipV="1">
          <a:off x="11249025" y="135159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59</xdr:row>
      <xdr:rowOff>0</xdr:rowOff>
    </xdr:from>
    <xdr:to>
      <xdr:col>13</xdr:col>
      <xdr:colOff>28575</xdr:colOff>
      <xdr:row>60</xdr:row>
      <xdr:rowOff>85725</xdr:rowOff>
    </xdr:to>
    <xdr:cxnSp macro="">
      <xdr:nvCxnSpPr>
        <xdr:cNvPr id="22" name="Straight Arrow Connector 21"/>
        <xdr:cNvCxnSpPr/>
      </xdr:nvCxnSpPr>
      <xdr:spPr>
        <a:xfrm flipH="1">
          <a:off x="4552950" y="17430750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56</xdr:row>
      <xdr:rowOff>171450</xdr:rowOff>
    </xdr:from>
    <xdr:to>
      <xdr:col>10</xdr:col>
      <xdr:colOff>423582</xdr:colOff>
      <xdr:row>57</xdr:row>
      <xdr:rowOff>220756</xdr:rowOff>
    </xdr:to>
    <xdr:cxnSp macro="">
      <xdr:nvCxnSpPr>
        <xdr:cNvPr id="23" name="Straight Arrow Connector 22"/>
        <xdr:cNvCxnSpPr/>
      </xdr:nvCxnSpPr>
      <xdr:spPr>
        <a:xfrm flipV="1">
          <a:off x="4667250" y="1635442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59</xdr:row>
      <xdr:rowOff>9525</xdr:rowOff>
    </xdr:from>
    <xdr:to>
      <xdr:col>25</xdr:col>
      <xdr:colOff>180975</xdr:colOff>
      <xdr:row>60</xdr:row>
      <xdr:rowOff>57150</xdr:rowOff>
    </xdr:to>
    <xdr:cxnSp macro="">
      <xdr:nvCxnSpPr>
        <xdr:cNvPr id="24" name="Straight Arrow Connector 23"/>
        <xdr:cNvCxnSpPr/>
      </xdr:nvCxnSpPr>
      <xdr:spPr>
        <a:xfrm flipH="1">
          <a:off x="12020550" y="17440275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56</xdr:row>
      <xdr:rowOff>257175</xdr:rowOff>
    </xdr:from>
    <xdr:to>
      <xdr:col>23</xdr:col>
      <xdr:colOff>42582</xdr:colOff>
      <xdr:row>57</xdr:row>
      <xdr:rowOff>306481</xdr:rowOff>
    </xdr:to>
    <xdr:cxnSp macro="">
      <xdr:nvCxnSpPr>
        <xdr:cNvPr id="25" name="Straight Arrow Connector 24"/>
        <xdr:cNvCxnSpPr/>
      </xdr:nvCxnSpPr>
      <xdr:spPr>
        <a:xfrm flipV="1">
          <a:off x="11249025" y="164401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19</xdr:row>
      <xdr:rowOff>0</xdr:rowOff>
    </xdr:from>
    <xdr:to>
      <xdr:col>13</xdr:col>
      <xdr:colOff>28575</xdr:colOff>
      <xdr:row>20</xdr:row>
      <xdr:rowOff>85725</xdr:rowOff>
    </xdr:to>
    <xdr:cxnSp macro="">
      <xdr:nvCxnSpPr>
        <xdr:cNvPr id="26" name="Straight Arrow Connector 25"/>
        <xdr:cNvCxnSpPr/>
      </xdr:nvCxnSpPr>
      <xdr:spPr>
        <a:xfrm flipH="1">
          <a:off x="4552950" y="2809875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16</xdr:row>
      <xdr:rowOff>171450</xdr:rowOff>
    </xdr:from>
    <xdr:to>
      <xdr:col>10</xdr:col>
      <xdr:colOff>423582</xdr:colOff>
      <xdr:row>17</xdr:row>
      <xdr:rowOff>220756</xdr:rowOff>
    </xdr:to>
    <xdr:cxnSp macro="">
      <xdr:nvCxnSpPr>
        <xdr:cNvPr id="27" name="Straight Arrow Connector 26"/>
        <xdr:cNvCxnSpPr/>
      </xdr:nvCxnSpPr>
      <xdr:spPr>
        <a:xfrm flipV="1">
          <a:off x="4667250" y="17335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19</xdr:row>
      <xdr:rowOff>9525</xdr:rowOff>
    </xdr:from>
    <xdr:to>
      <xdr:col>25</xdr:col>
      <xdr:colOff>180975</xdr:colOff>
      <xdr:row>20</xdr:row>
      <xdr:rowOff>57150</xdr:rowOff>
    </xdr:to>
    <xdr:cxnSp macro="">
      <xdr:nvCxnSpPr>
        <xdr:cNvPr id="28" name="Straight Arrow Connector 27"/>
        <xdr:cNvCxnSpPr/>
      </xdr:nvCxnSpPr>
      <xdr:spPr>
        <a:xfrm flipH="1">
          <a:off x="12020550" y="2819400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16</xdr:row>
      <xdr:rowOff>257175</xdr:rowOff>
    </xdr:from>
    <xdr:to>
      <xdr:col>23</xdr:col>
      <xdr:colOff>42582</xdr:colOff>
      <xdr:row>17</xdr:row>
      <xdr:rowOff>306481</xdr:rowOff>
    </xdr:to>
    <xdr:cxnSp macro="">
      <xdr:nvCxnSpPr>
        <xdr:cNvPr id="29" name="Straight Arrow Connector 28"/>
        <xdr:cNvCxnSpPr/>
      </xdr:nvCxnSpPr>
      <xdr:spPr>
        <a:xfrm flipV="1">
          <a:off x="11249025" y="18192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29</xdr:row>
      <xdr:rowOff>0</xdr:rowOff>
    </xdr:from>
    <xdr:to>
      <xdr:col>13</xdr:col>
      <xdr:colOff>28575</xdr:colOff>
      <xdr:row>30</xdr:row>
      <xdr:rowOff>85725</xdr:rowOff>
    </xdr:to>
    <xdr:cxnSp macro="">
      <xdr:nvCxnSpPr>
        <xdr:cNvPr id="30" name="Straight Arrow Connector 29"/>
        <xdr:cNvCxnSpPr/>
      </xdr:nvCxnSpPr>
      <xdr:spPr>
        <a:xfrm flipH="1">
          <a:off x="4552950" y="2809875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26</xdr:row>
      <xdr:rowOff>171450</xdr:rowOff>
    </xdr:from>
    <xdr:to>
      <xdr:col>10</xdr:col>
      <xdr:colOff>423582</xdr:colOff>
      <xdr:row>27</xdr:row>
      <xdr:rowOff>220756</xdr:rowOff>
    </xdr:to>
    <xdr:cxnSp macro="">
      <xdr:nvCxnSpPr>
        <xdr:cNvPr id="31" name="Straight Arrow Connector 30"/>
        <xdr:cNvCxnSpPr/>
      </xdr:nvCxnSpPr>
      <xdr:spPr>
        <a:xfrm flipV="1">
          <a:off x="4667250" y="17335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29</xdr:row>
      <xdr:rowOff>9525</xdr:rowOff>
    </xdr:from>
    <xdr:to>
      <xdr:col>25</xdr:col>
      <xdr:colOff>180975</xdr:colOff>
      <xdr:row>30</xdr:row>
      <xdr:rowOff>57150</xdr:rowOff>
    </xdr:to>
    <xdr:cxnSp macro="">
      <xdr:nvCxnSpPr>
        <xdr:cNvPr id="32" name="Straight Arrow Connector 31"/>
        <xdr:cNvCxnSpPr/>
      </xdr:nvCxnSpPr>
      <xdr:spPr>
        <a:xfrm flipH="1">
          <a:off x="12020550" y="2819400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26</xdr:row>
      <xdr:rowOff>257175</xdr:rowOff>
    </xdr:from>
    <xdr:to>
      <xdr:col>23</xdr:col>
      <xdr:colOff>42582</xdr:colOff>
      <xdr:row>27</xdr:row>
      <xdr:rowOff>306481</xdr:rowOff>
    </xdr:to>
    <xdr:cxnSp macro="">
      <xdr:nvCxnSpPr>
        <xdr:cNvPr id="33" name="Straight Arrow Connector 32"/>
        <xdr:cNvCxnSpPr/>
      </xdr:nvCxnSpPr>
      <xdr:spPr>
        <a:xfrm flipV="1">
          <a:off x="11249025" y="18192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39</xdr:row>
      <xdr:rowOff>0</xdr:rowOff>
    </xdr:from>
    <xdr:to>
      <xdr:col>13</xdr:col>
      <xdr:colOff>28575</xdr:colOff>
      <xdr:row>40</xdr:row>
      <xdr:rowOff>85725</xdr:rowOff>
    </xdr:to>
    <xdr:cxnSp macro="">
      <xdr:nvCxnSpPr>
        <xdr:cNvPr id="34" name="Straight Arrow Connector 33"/>
        <xdr:cNvCxnSpPr/>
      </xdr:nvCxnSpPr>
      <xdr:spPr>
        <a:xfrm flipH="1">
          <a:off x="4552950" y="2809875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36</xdr:row>
      <xdr:rowOff>171450</xdr:rowOff>
    </xdr:from>
    <xdr:to>
      <xdr:col>10</xdr:col>
      <xdr:colOff>423582</xdr:colOff>
      <xdr:row>37</xdr:row>
      <xdr:rowOff>220756</xdr:rowOff>
    </xdr:to>
    <xdr:cxnSp macro="">
      <xdr:nvCxnSpPr>
        <xdr:cNvPr id="35" name="Straight Arrow Connector 34"/>
        <xdr:cNvCxnSpPr/>
      </xdr:nvCxnSpPr>
      <xdr:spPr>
        <a:xfrm flipV="1">
          <a:off x="4667250" y="17335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39</xdr:row>
      <xdr:rowOff>9525</xdr:rowOff>
    </xdr:from>
    <xdr:to>
      <xdr:col>25</xdr:col>
      <xdr:colOff>180975</xdr:colOff>
      <xdr:row>40</xdr:row>
      <xdr:rowOff>57150</xdr:rowOff>
    </xdr:to>
    <xdr:cxnSp macro="">
      <xdr:nvCxnSpPr>
        <xdr:cNvPr id="36" name="Straight Arrow Connector 35"/>
        <xdr:cNvCxnSpPr/>
      </xdr:nvCxnSpPr>
      <xdr:spPr>
        <a:xfrm flipH="1">
          <a:off x="12020550" y="2819400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36</xdr:row>
      <xdr:rowOff>257175</xdr:rowOff>
    </xdr:from>
    <xdr:to>
      <xdr:col>23</xdr:col>
      <xdr:colOff>42582</xdr:colOff>
      <xdr:row>37</xdr:row>
      <xdr:rowOff>306481</xdr:rowOff>
    </xdr:to>
    <xdr:cxnSp macro="">
      <xdr:nvCxnSpPr>
        <xdr:cNvPr id="37" name="Straight Arrow Connector 36"/>
        <xdr:cNvCxnSpPr/>
      </xdr:nvCxnSpPr>
      <xdr:spPr>
        <a:xfrm flipV="1">
          <a:off x="11249025" y="18192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49</xdr:row>
      <xdr:rowOff>0</xdr:rowOff>
    </xdr:from>
    <xdr:to>
      <xdr:col>13</xdr:col>
      <xdr:colOff>28575</xdr:colOff>
      <xdr:row>50</xdr:row>
      <xdr:rowOff>85725</xdr:rowOff>
    </xdr:to>
    <xdr:cxnSp macro="">
      <xdr:nvCxnSpPr>
        <xdr:cNvPr id="38" name="Straight Arrow Connector 37"/>
        <xdr:cNvCxnSpPr/>
      </xdr:nvCxnSpPr>
      <xdr:spPr>
        <a:xfrm flipH="1">
          <a:off x="4552950" y="2809875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46</xdr:row>
      <xdr:rowOff>171450</xdr:rowOff>
    </xdr:from>
    <xdr:to>
      <xdr:col>10</xdr:col>
      <xdr:colOff>423582</xdr:colOff>
      <xdr:row>47</xdr:row>
      <xdr:rowOff>220756</xdr:rowOff>
    </xdr:to>
    <xdr:cxnSp macro="">
      <xdr:nvCxnSpPr>
        <xdr:cNvPr id="39" name="Straight Arrow Connector 38"/>
        <xdr:cNvCxnSpPr/>
      </xdr:nvCxnSpPr>
      <xdr:spPr>
        <a:xfrm flipV="1">
          <a:off x="4667250" y="17335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49</xdr:row>
      <xdr:rowOff>9525</xdr:rowOff>
    </xdr:from>
    <xdr:to>
      <xdr:col>25</xdr:col>
      <xdr:colOff>180975</xdr:colOff>
      <xdr:row>50</xdr:row>
      <xdr:rowOff>57150</xdr:rowOff>
    </xdr:to>
    <xdr:cxnSp macro="">
      <xdr:nvCxnSpPr>
        <xdr:cNvPr id="40" name="Straight Arrow Connector 39"/>
        <xdr:cNvCxnSpPr/>
      </xdr:nvCxnSpPr>
      <xdr:spPr>
        <a:xfrm flipH="1">
          <a:off x="12020550" y="2819400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46</xdr:row>
      <xdr:rowOff>257175</xdr:rowOff>
    </xdr:from>
    <xdr:to>
      <xdr:col>23</xdr:col>
      <xdr:colOff>42582</xdr:colOff>
      <xdr:row>47</xdr:row>
      <xdr:rowOff>306481</xdr:rowOff>
    </xdr:to>
    <xdr:cxnSp macro="">
      <xdr:nvCxnSpPr>
        <xdr:cNvPr id="41" name="Straight Arrow Connector 40"/>
        <xdr:cNvCxnSpPr/>
      </xdr:nvCxnSpPr>
      <xdr:spPr>
        <a:xfrm flipV="1">
          <a:off x="11249025" y="18192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59</xdr:row>
      <xdr:rowOff>0</xdr:rowOff>
    </xdr:from>
    <xdr:to>
      <xdr:col>13</xdr:col>
      <xdr:colOff>28575</xdr:colOff>
      <xdr:row>60</xdr:row>
      <xdr:rowOff>85725</xdr:rowOff>
    </xdr:to>
    <xdr:cxnSp macro="">
      <xdr:nvCxnSpPr>
        <xdr:cNvPr id="42" name="Straight Arrow Connector 41"/>
        <xdr:cNvCxnSpPr/>
      </xdr:nvCxnSpPr>
      <xdr:spPr>
        <a:xfrm flipH="1">
          <a:off x="4552950" y="2809875"/>
          <a:ext cx="1847850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56</xdr:row>
      <xdr:rowOff>171450</xdr:rowOff>
    </xdr:from>
    <xdr:to>
      <xdr:col>10</xdr:col>
      <xdr:colOff>423582</xdr:colOff>
      <xdr:row>57</xdr:row>
      <xdr:rowOff>220756</xdr:rowOff>
    </xdr:to>
    <xdr:cxnSp macro="">
      <xdr:nvCxnSpPr>
        <xdr:cNvPr id="43" name="Straight Arrow Connector 42"/>
        <xdr:cNvCxnSpPr/>
      </xdr:nvCxnSpPr>
      <xdr:spPr>
        <a:xfrm flipV="1">
          <a:off x="4667250" y="1733550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59</xdr:row>
      <xdr:rowOff>9525</xdr:rowOff>
    </xdr:from>
    <xdr:to>
      <xdr:col>25</xdr:col>
      <xdr:colOff>180975</xdr:colOff>
      <xdr:row>60</xdr:row>
      <xdr:rowOff>57150</xdr:rowOff>
    </xdr:to>
    <xdr:cxnSp macro="">
      <xdr:nvCxnSpPr>
        <xdr:cNvPr id="44" name="Straight Arrow Connector 43"/>
        <xdr:cNvCxnSpPr/>
      </xdr:nvCxnSpPr>
      <xdr:spPr>
        <a:xfrm flipH="1">
          <a:off x="12020550" y="2819400"/>
          <a:ext cx="14001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56</xdr:row>
      <xdr:rowOff>257175</xdr:rowOff>
    </xdr:from>
    <xdr:to>
      <xdr:col>23</xdr:col>
      <xdr:colOff>42582</xdr:colOff>
      <xdr:row>57</xdr:row>
      <xdr:rowOff>306481</xdr:rowOff>
    </xdr:to>
    <xdr:cxnSp macro="">
      <xdr:nvCxnSpPr>
        <xdr:cNvPr id="45" name="Straight Arrow Connector 44"/>
        <xdr:cNvCxnSpPr/>
      </xdr:nvCxnSpPr>
      <xdr:spPr>
        <a:xfrm flipV="1">
          <a:off x="11249025" y="181927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26</xdr:row>
      <xdr:rowOff>257175</xdr:rowOff>
    </xdr:from>
    <xdr:to>
      <xdr:col>23</xdr:col>
      <xdr:colOff>42582</xdr:colOff>
      <xdr:row>27</xdr:row>
      <xdr:rowOff>306481</xdr:rowOff>
    </xdr:to>
    <xdr:cxnSp macro="">
      <xdr:nvCxnSpPr>
        <xdr:cNvPr id="46" name="Straight Arrow Connector 45"/>
        <xdr:cNvCxnSpPr/>
      </xdr:nvCxnSpPr>
      <xdr:spPr>
        <a:xfrm flipV="1">
          <a:off x="11630025" y="4743450"/>
          <a:ext cx="5855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26</xdr:row>
      <xdr:rowOff>257175</xdr:rowOff>
    </xdr:from>
    <xdr:to>
      <xdr:col>23</xdr:col>
      <xdr:colOff>42582</xdr:colOff>
      <xdr:row>27</xdr:row>
      <xdr:rowOff>306481</xdr:rowOff>
    </xdr:to>
    <xdr:cxnSp macro="">
      <xdr:nvCxnSpPr>
        <xdr:cNvPr id="47" name="Straight Arrow Connector 46"/>
        <xdr:cNvCxnSpPr/>
      </xdr:nvCxnSpPr>
      <xdr:spPr>
        <a:xfrm flipV="1">
          <a:off x="11630025" y="4743450"/>
          <a:ext cx="5855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36</xdr:row>
      <xdr:rowOff>257175</xdr:rowOff>
    </xdr:from>
    <xdr:to>
      <xdr:col>23</xdr:col>
      <xdr:colOff>42582</xdr:colOff>
      <xdr:row>37</xdr:row>
      <xdr:rowOff>306481</xdr:rowOff>
    </xdr:to>
    <xdr:cxnSp macro="">
      <xdr:nvCxnSpPr>
        <xdr:cNvPr id="48" name="Straight Arrow Connector 47"/>
        <xdr:cNvCxnSpPr/>
      </xdr:nvCxnSpPr>
      <xdr:spPr>
        <a:xfrm flipV="1">
          <a:off x="11630025" y="4743450"/>
          <a:ext cx="5855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36</xdr:row>
      <xdr:rowOff>257175</xdr:rowOff>
    </xdr:from>
    <xdr:to>
      <xdr:col>23</xdr:col>
      <xdr:colOff>42582</xdr:colOff>
      <xdr:row>37</xdr:row>
      <xdr:rowOff>306481</xdr:rowOff>
    </xdr:to>
    <xdr:cxnSp macro="">
      <xdr:nvCxnSpPr>
        <xdr:cNvPr id="49" name="Straight Arrow Connector 48"/>
        <xdr:cNvCxnSpPr/>
      </xdr:nvCxnSpPr>
      <xdr:spPr>
        <a:xfrm flipV="1">
          <a:off x="11630025" y="4743450"/>
          <a:ext cx="5855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46</xdr:row>
      <xdr:rowOff>257175</xdr:rowOff>
    </xdr:from>
    <xdr:to>
      <xdr:col>23</xdr:col>
      <xdr:colOff>42582</xdr:colOff>
      <xdr:row>47</xdr:row>
      <xdr:rowOff>306481</xdr:rowOff>
    </xdr:to>
    <xdr:cxnSp macro="">
      <xdr:nvCxnSpPr>
        <xdr:cNvPr id="50" name="Straight Arrow Connector 49"/>
        <xdr:cNvCxnSpPr/>
      </xdr:nvCxnSpPr>
      <xdr:spPr>
        <a:xfrm flipV="1">
          <a:off x="11630025" y="4743450"/>
          <a:ext cx="5855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46</xdr:row>
      <xdr:rowOff>257175</xdr:rowOff>
    </xdr:from>
    <xdr:to>
      <xdr:col>23</xdr:col>
      <xdr:colOff>42582</xdr:colOff>
      <xdr:row>47</xdr:row>
      <xdr:rowOff>306481</xdr:rowOff>
    </xdr:to>
    <xdr:cxnSp macro="">
      <xdr:nvCxnSpPr>
        <xdr:cNvPr id="51" name="Straight Arrow Connector 50"/>
        <xdr:cNvCxnSpPr/>
      </xdr:nvCxnSpPr>
      <xdr:spPr>
        <a:xfrm flipV="1">
          <a:off x="11630025" y="4743450"/>
          <a:ext cx="5855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56</xdr:row>
      <xdr:rowOff>257175</xdr:rowOff>
    </xdr:from>
    <xdr:to>
      <xdr:col>23</xdr:col>
      <xdr:colOff>42582</xdr:colOff>
      <xdr:row>57</xdr:row>
      <xdr:rowOff>306481</xdr:rowOff>
    </xdr:to>
    <xdr:cxnSp macro="">
      <xdr:nvCxnSpPr>
        <xdr:cNvPr id="52" name="Straight Arrow Connector 51"/>
        <xdr:cNvCxnSpPr/>
      </xdr:nvCxnSpPr>
      <xdr:spPr>
        <a:xfrm flipV="1">
          <a:off x="11630025" y="4743450"/>
          <a:ext cx="5855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56</xdr:row>
      <xdr:rowOff>257175</xdr:rowOff>
    </xdr:from>
    <xdr:to>
      <xdr:col>23</xdr:col>
      <xdr:colOff>42582</xdr:colOff>
      <xdr:row>57</xdr:row>
      <xdr:rowOff>306481</xdr:rowOff>
    </xdr:to>
    <xdr:cxnSp macro="">
      <xdr:nvCxnSpPr>
        <xdr:cNvPr id="53" name="Straight Arrow Connector 52"/>
        <xdr:cNvCxnSpPr/>
      </xdr:nvCxnSpPr>
      <xdr:spPr>
        <a:xfrm flipV="1">
          <a:off x="11630025" y="4743450"/>
          <a:ext cx="5855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69</xdr:row>
      <xdr:rowOff>0</xdr:rowOff>
    </xdr:from>
    <xdr:to>
      <xdr:col>13</xdr:col>
      <xdr:colOff>28575</xdr:colOff>
      <xdr:row>70</xdr:row>
      <xdr:rowOff>85725</xdr:rowOff>
    </xdr:to>
    <xdr:cxnSp macro="">
      <xdr:nvCxnSpPr>
        <xdr:cNvPr id="54" name="Straight Arrow Connector 53"/>
        <xdr:cNvCxnSpPr/>
      </xdr:nvCxnSpPr>
      <xdr:spPr>
        <a:xfrm flipH="1">
          <a:off x="4448175" y="17430750"/>
          <a:ext cx="1819275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66</xdr:row>
      <xdr:rowOff>171450</xdr:rowOff>
    </xdr:from>
    <xdr:to>
      <xdr:col>10</xdr:col>
      <xdr:colOff>423582</xdr:colOff>
      <xdr:row>67</xdr:row>
      <xdr:rowOff>220756</xdr:rowOff>
    </xdr:to>
    <xdr:cxnSp macro="">
      <xdr:nvCxnSpPr>
        <xdr:cNvPr id="55" name="Straight Arrow Connector 54"/>
        <xdr:cNvCxnSpPr/>
      </xdr:nvCxnSpPr>
      <xdr:spPr>
        <a:xfrm flipV="1">
          <a:off x="4562475" y="1635442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69</xdr:row>
      <xdr:rowOff>9525</xdr:rowOff>
    </xdr:from>
    <xdr:to>
      <xdr:col>25</xdr:col>
      <xdr:colOff>180975</xdr:colOff>
      <xdr:row>70</xdr:row>
      <xdr:rowOff>57150</xdr:rowOff>
    </xdr:to>
    <xdr:cxnSp macro="">
      <xdr:nvCxnSpPr>
        <xdr:cNvPr id="56" name="Straight Arrow Connector 55"/>
        <xdr:cNvCxnSpPr/>
      </xdr:nvCxnSpPr>
      <xdr:spPr>
        <a:xfrm flipH="1">
          <a:off x="11925300" y="17440275"/>
          <a:ext cx="13620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66</xdr:row>
      <xdr:rowOff>257175</xdr:rowOff>
    </xdr:from>
    <xdr:to>
      <xdr:col>23</xdr:col>
      <xdr:colOff>42582</xdr:colOff>
      <xdr:row>67</xdr:row>
      <xdr:rowOff>306481</xdr:rowOff>
    </xdr:to>
    <xdr:cxnSp macro="">
      <xdr:nvCxnSpPr>
        <xdr:cNvPr id="57" name="Straight Arrow Connector 56"/>
        <xdr:cNvCxnSpPr/>
      </xdr:nvCxnSpPr>
      <xdr:spPr>
        <a:xfrm flipV="1">
          <a:off x="11391900" y="16440150"/>
          <a:ext cx="5759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69</xdr:row>
      <xdr:rowOff>0</xdr:rowOff>
    </xdr:from>
    <xdr:to>
      <xdr:col>13</xdr:col>
      <xdr:colOff>28575</xdr:colOff>
      <xdr:row>70</xdr:row>
      <xdr:rowOff>85725</xdr:rowOff>
    </xdr:to>
    <xdr:cxnSp macro="">
      <xdr:nvCxnSpPr>
        <xdr:cNvPr id="58" name="Straight Arrow Connector 57"/>
        <xdr:cNvCxnSpPr/>
      </xdr:nvCxnSpPr>
      <xdr:spPr>
        <a:xfrm flipH="1">
          <a:off x="4448175" y="17430750"/>
          <a:ext cx="1819275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66</xdr:row>
      <xdr:rowOff>171450</xdr:rowOff>
    </xdr:from>
    <xdr:to>
      <xdr:col>10</xdr:col>
      <xdr:colOff>423582</xdr:colOff>
      <xdr:row>67</xdr:row>
      <xdr:rowOff>220756</xdr:rowOff>
    </xdr:to>
    <xdr:cxnSp macro="">
      <xdr:nvCxnSpPr>
        <xdr:cNvPr id="59" name="Straight Arrow Connector 58"/>
        <xdr:cNvCxnSpPr/>
      </xdr:nvCxnSpPr>
      <xdr:spPr>
        <a:xfrm flipV="1">
          <a:off x="4562475" y="1635442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69</xdr:row>
      <xdr:rowOff>9525</xdr:rowOff>
    </xdr:from>
    <xdr:to>
      <xdr:col>25</xdr:col>
      <xdr:colOff>180975</xdr:colOff>
      <xdr:row>70</xdr:row>
      <xdr:rowOff>57150</xdr:rowOff>
    </xdr:to>
    <xdr:cxnSp macro="">
      <xdr:nvCxnSpPr>
        <xdr:cNvPr id="60" name="Straight Arrow Connector 59"/>
        <xdr:cNvCxnSpPr/>
      </xdr:nvCxnSpPr>
      <xdr:spPr>
        <a:xfrm flipH="1">
          <a:off x="11925300" y="17440275"/>
          <a:ext cx="13620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66</xdr:row>
      <xdr:rowOff>257175</xdr:rowOff>
    </xdr:from>
    <xdr:to>
      <xdr:col>23</xdr:col>
      <xdr:colOff>42582</xdr:colOff>
      <xdr:row>67</xdr:row>
      <xdr:rowOff>306481</xdr:rowOff>
    </xdr:to>
    <xdr:cxnSp macro="">
      <xdr:nvCxnSpPr>
        <xdr:cNvPr id="61" name="Straight Arrow Connector 60"/>
        <xdr:cNvCxnSpPr/>
      </xdr:nvCxnSpPr>
      <xdr:spPr>
        <a:xfrm flipV="1">
          <a:off x="11391900" y="16440150"/>
          <a:ext cx="5759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66</xdr:row>
      <xdr:rowOff>257175</xdr:rowOff>
    </xdr:from>
    <xdr:to>
      <xdr:col>23</xdr:col>
      <xdr:colOff>42582</xdr:colOff>
      <xdr:row>67</xdr:row>
      <xdr:rowOff>306481</xdr:rowOff>
    </xdr:to>
    <xdr:cxnSp macro="">
      <xdr:nvCxnSpPr>
        <xdr:cNvPr id="62" name="Straight Arrow Connector 61"/>
        <xdr:cNvCxnSpPr/>
      </xdr:nvCxnSpPr>
      <xdr:spPr>
        <a:xfrm flipV="1">
          <a:off x="11391900" y="16440150"/>
          <a:ext cx="5759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66</xdr:row>
      <xdr:rowOff>257175</xdr:rowOff>
    </xdr:from>
    <xdr:to>
      <xdr:col>23</xdr:col>
      <xdr:colOff>42582</xdr:colOff>
      <xdr:row>67</xdr:row>
      <xdr:rowOff>306481</xdr:rowOff>
    </xdr:to>
    <xdr:cxnSp macro="">
      <xdr:nvCxnSpPr>
        <xdr:cNvPr id="63" name="Straight Arrow Connector 62"/>
        <xdr:cNvCxnSpPr/>
      </xdr:nvCxnSpPr>
      <xdr:spPr>
        <a:xfrm flipV="1">
          <a:off x="11391900" y="16440150"/>
          <a:ext cx="5759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79</xdr:row>
      <xdr:rowOff>0</xdr:rowOff>
    </xdr:from>
    <xdr:to>
      <xdr:col>13</xdr:col>
      <xdr:colOff>28575</xdr:colOff>
      <xdr:row>80</xdr:row>
      <xdr:rowOff>85725</xdr:rowOff>
    </xdr:to>
    <xdr:cxnSp macro="">
      <xdr:nvCxnSpPr>
        <xdr:cNvPr id="64" name="Straight Arrow Connector 63"/>
        <xdr:cNvCxnSpPr/>
      </xdr:nvCxnSpPr>
      <xdr:spPr>
        <a:xfrm flipH="1">
          <a:off x="4448175" y="17430750"/>
          <a:ext cx="1819275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76</xdr:row>
      <xdr:rowOff>171450</xdr:rowOff>
    </xdr:from>
    <xdr:to>
      <xdr:col>10</xdr:col>
      <xdr:colOff>423582</xdr:colOff>
      <xdr:row>77</xdr:row>
      <xdr:rowOff>220756</xdr:rowOff>
    </xdr:to>
    <xdr:cxnSp macro="">
      <xdr:nvCxnSpPr>
        <xdr:cNvPr id="65" name="Straight Arrow Connector 64"/>
        <xdr:cNvCxnSpPr/>
      </xdr:nvCxnSpPr>
      <xdr:spPr>
        <a:xfrm flipV="1">
          <a:off x="4562475" y="1635442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79</xdr:row>
      <xdr:rowOff>9525</xdr:rowOff>
    </xdr:from>
    <xdr:to>
      <xdr:col>25</xdr:col>
      <xdr:colOff>180975</xdr:colOff>
      <xdr:row>80</xdr:row>
      <xdr:rowOff>57150</xdr:rowOff>
    </xdr:to>
    <xdr:cxnSp macro="">
      <xdr:nvCxnSpPr>
        <xdr:cNvPr id="66" name="Straight Arrow Connector 65"/>
        <xdr:cNvCxnSpPr/>
      </xdr:nvCxnSpPr>
      <xdr:spPr>
        <a:xfrm flipH="1">
          <a:off x="11925300" y="17440275"/>
          <a:ext cx="13620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76</xdr:row>
      <xdr:rowOff>257175</xdr:rowOff>
    </xdr:from>
    <xdr:to>
      <xdr:col>23</xdr:col>
      <xdr:colOff>42582</xdr:colOff>
      <xdr:row>77</xdr:row>
      <xdr:rowOff>306481</xdr:rowOff>
    </xdr:to>
    <xdr:cxnSp macro="">
      <xdr:nvCxnSpPr>
        <xdr:cNvPr id="67" name="Straight Arrow Connector 66"/>
        <xdr:cNvCxnSpPr/>
      </xdr:nvCxnSpPr>
      <xdr:spPr>
        <a:xfrm flipV="1">
          <a:off x="11391900" y="16440150"/>
          <a:ext cx="5759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685800</xdr:colOff>
      <xdr:row>79</xdr:row>
      <xdr:rowOff>0</xdr:rowOff>
    </xdr:from>
    <xdr:to>
      <xdr:col>13</xdr:col>
      <xdr:colOff>28575</xdr:colOff>
      <xdr:row>80</xdr:row>
      <xdr:rowOff>85725</xdr:rowOff>
    </xdr:to>
    <xdr:cxnSp macro="">
      <xdr:nvCxnSpPr>
        <xdr:cNvPr id="68" name="Straight Arrow Connector 67"/>
        <xdr:cNvCxnSpPr/>
      </xdr:nvCxnSpPr>
      <xdr:spPr>
        <a:xfrm flipH="1">
          <a:off x="4448175" y="17430750"/>
          <a:ext cx="1819275" cy="2476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76200</xdr:colOff>
      <xdr:row>76</xdr:row>
      <xdr:rowOff>171450</xdr:rowOff>
    </xdr:from>
    <xdr:to>
      <xdr:col>10</xdr:col>
      <xdr:colOff>423582</xdr:colOff>
      <xdr:row>77</xdr:row>
      <xdr:rowOff>220756</xdr:rowOff>
    </xdr:to>
    <xdr:cxnSp macro="">
      <xdr:nvCxnSpPr>
        <xdr:cNvPr id="69" name="Straight Arrow Connector 68"/>
        <xdr:cNvCxnSpPr/>
      </xdr:nvCxnSpPr>
      <xdr:spPr>
        <a:xfrm flipV="1">
          <a:off x="4562475" y="16354425"/>
          <a:ext cx="814107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79</xdr:row>
      <xdr:rowOff>9525</xdr:rowOff>
    </xdr:from>
    <xdr:to>
      <xdr:col>25</xdr:col>
      <xdr:colOff>180975</xdr:colOff>
      <xdr:row>80</xdr:row>
      <xdr:rowOff>57150</xdr:rowOff>
    </xdr:to>
    <xdr:cxnSp macro="">
      <xdr:nvCxnSpPr>
        <xdr:cNvPr id="70" name="Straight Arrow Connector 69"/>
        <xdr:cNvCxnSpPr/>
      </xdr:nvCxnSpPr>
      <xdr:spPr>
        <a:xfrm flipH="1">
          <a:off x="11925300" y="17440275"/>
          <a:ext cx="1362075" cy="2095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76</xdr:row>
      <xdr:rowOff>257175</xdr:rowOff>
    </xdr:from>
    <xdr:to>
      <xdr:col>23</xdr:col>
      <xdr:colOff>42582</xdr:colOff>
      <xdr:row>77</xdr:row>
      <xdr:rowOff>306481</xdr:rowOff>
    </xdr:to>
    <xdr:cxnSp macro="">
      <xdr:nvCxnSpPr>
        <xdr:cNvPr id="71" name="Straight Arrow Connector 70"/>
        <xdr:cNvCxnSpPr/>
      </xdr:nvCxnSpPr>
      <xdr:spPr>
        <a:xfrm flipV="1">
          <a:off x="11391900" y="16440150"/>
          <a:ext cx="5759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76</xdr:row>
      <xdr:rowOff>257175</xdr:rowOff>
    </xdr:from>
    <xdr:to>
      <xdr:col>23</xdr:col>
      <xdr:colOff>42582</xdr:colOff>
      <xdr:row>77</xdr:row>
      <xdr:rowOff>306481</xdr:rowOff>
    </xdr:to>
    <xdr:cxnSp macro="">
      <xdr:nvCxnSpPr>
        <xdr:cNvPr id="72" name="Straight Arrow Connector 71"/>
        <xdr:cNvCxnSpPr/>
      </xdr:nvCxnSpPr>
      <xdr:spPr>
        <a:xfrm flipV="1">
          <a:off x="11391900" y="16440150"/>
          <a:ext cx="5759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28575</xdr:colOff>
      <xdr:row>76</xdr:row>
      <xdr:rowOff>257175</xdr:rowOff>
    </xdr:from>
    <xdr:to>
      <xdr:col>23</xdr:col>
      <xdr:colOff>42582</xdr:colOff>
      <xdr:row>77</xdr:row>
      <xdr:rowOff>306481</xdr:rowOff>
    </xdr:to>
    <xdr:cxnSp macro="">
      <xdr:nvCxnSpPr>
        <xdr:cNvPr id="73" name="Straight Arrow Connector 72"/>
        <xdr:cNvCxnSpPr/>
      </xdr:nvCxnSpPr>
      <xdr:spPr>
        <a:xfrm flipV="1">
          <a:off x="11391900" y="16440150"/>
          <a:ext cx="575982" cy="3922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ricici/Library/Mail%20Downloads/TablesCriteriaGuidanceAnalysisFinalVersionMontenegro0201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iteria1.1.1"/>
      <sheetName val="Criteria1.1.2"/>
      <sheetName val="Criteria 1.2"/>
      <sheetName val="Criteria 1.3"/>
      <sheetName val="Criteria1.4"/>
      <sheetName val="Criteria1.5"/>
      <sheetName val="Criteria 1.6"/>
      <sheetName val="Criteria1.7"/>
      <sheetName val="Criteria 1.8"/>
      <sheetName val="Criteria 1.9"/>
      <sheetName val="Criteria 2.1"/>
      <sheetName val="Criteria 2.2"/>
      <sheetName val="Criteria 2.3"/>
      <sheetName val="Criteria 3.1"/>
      <sheetName val="Criteria 3.2"/>
      <sheetName val="OverallAssessmen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11"/>
  <sheetViews>
    <sheetView topLeftCell="H79" zoomScale="85" zoomScaleNormal="85" workbookViewId="0">
      <selection activeCell="AC101" sqref="AC101"/>
    </sheetView>
  </sheetViews>
  <sheetFormatPr defaultColWidth="8" defaultRowHeight="12.75" customHeight="1" x14ac:dyDescent="0.2"/>
  <cols>
    <col min="2" max="2" width="0.140625" customWidth="1"/>
    <col min="3" max="3" width="45" customWidth="1"/>
    <col min="4" max="4" width="14.28515625" customWidth="1"/>
    <col min="5" max="6" width="13.42578125" customWidth="1"/>
    <col min="7" max="8" width="10.42578125" customWidth="1"/>
    <col min="9" max="9" width="12.42578125" customWidth="1"/>
    <col min="10" max="10" width="7.28515625" customWidth="1"/>
    <col min="11" max="11" width="12.42578125" bestFit="1" customWidth="1"/>
    <col min="13" max="13" width="19.7109375" customWidth="1"/>
    <col min="14" max="14" width="10.42578125" customWidth="1"/>
    <col min="16" max="16" width="24.85546875" customWidth="1"/>
    <col min="17" max="17" width="8" customWidth="1"/>
    <col min="18" max="18" width="3.140625" customWidth="1"/>
    <col min="19" max="19" width="3.7109375" customWidth="1"/>
    <col min="20" max="20" width="10.42578125" customWidth="1"/>
    <col min="23" max="23" width="11.42578125" bestFit="1" customWidth="1"/>
    <col min="25" max="25" width="13.140625" customWidth="1"/>
  </cols>
  <sheetData>
    <row r="1" spans="1:28" ht="12.75" customHeight="1" thickBot="1" x14ac:dyDescent="0.25">
      <c r="G1" s="320" t="s">
        <v>444</v>
      </c>
      <c r="H1" s="320"/>
      <c r="I1" s="320"/>
      <c r="J1" s="320"/>
      <c r="K1" s="320"/>
    </row>
    <row r="2" spans="1:28" ht="12.75" customHeight="1" thickBot="1" x14ac:dyDescent="0.25">
      <c r="A2" s="3"/>
      <c r="B2" s="3"/>
      <c r="C2" s="327" t="s">
        <v>73</v>
      </c>
      <c r="D2" s="328"/>
      <c r="E2" s="328"/>
      <c r="F2" s="328"/>
      <c r="G2" s="328"/>
      <c r="H2" s="328"/>
      <c r="I2" s="329"/>
      <c r="L2" s="339" t="s">
        <v>72</v>
      </c>
      <c r="M2" s="340"/>
      <c r="N2" s="340"/>
      <c r="O2" s="340"/>
      <c r="P2" s="341"/>
      <c r="R2" s="339" t="s">
        <v>71</v>
      </c>
      <c r="S2" s="342"/>
      <c r="T2" s="342"/>
      <c r="U2" s="342"/>
      <c r="V2" s="342"/>
      <c r="W2" s="342"/>
      <c r="X2" s="343"/>
      <c r="Z2" s="339" t="s">
        <v>70</v>
      </c>
      <c r="AA2" s="340"/>
      <c r="AB2" s="341"/>
    </row>
    <row r="3" spans="1:28" ht="12.75" customHeight="1" x14ac:dyDescent="0.2">
      <c r="A3" s="3"/>
      <c r="B3" s="3"/>
      <c r="C3" s="344" t="s">
        <v>442</v>
      </c>
      <c r="D3" s="344"/>
      <c r="E3" s="344"/>
      <c r="F3" s="344"/>
      <c r="G3" s="344"/>
      <c r="H3" s="344"/>
      <c r="I3" s="344"/>
      <c r="L3" s="69"/>
      <c r="M3" s="70"/>
      <c r="N3" s="70"/>
      <c r="O3" s="70"/>
      <c r="P3" s="70"/>
      <c r="R3" s="69"/>
      <c r="S3" s="69"/>
      <c r="T3" s="69"/>
      <c r="U3" s="69"/>
      <c r="V3" s="69"/>
      <c r="W3" s="69"/>
      <c r="X3" s="69"/>
      <c r="Z3" s="69"/>
      <c r="AA3" s="70"/>
      <c r="AB3" s="70"/>
    </row>
    <row r="4" spans="1:28" ht="12.75" customHeight="1" x14ac:dyDescent="0.2">
      <c r="A4" s="3"/>
      <c r="B4" s="3"/>
      <c r="C4" s="3"/>
      <c r="D4" s="3" t="s">
        <v>0</v>
      </c>
      <c r="E4" s="3"/>
      <c r="F4" s="3"/>
      <c r="G4" s="200" t="s">
        <v>443</v>
      </c>
      <c r="H4" s="60"/>
      <c r="I4" s="60"/>
    </row>
    <row r="5" spans="1:28" ht="12.75" customHeight="1" x14ac:dyDescent="0.2">
      <c r="A5" s="3"/>
      <c r="B5" s="3"/>
      <c r="C5" s="1"/>
      <c r="D5" s="1"/>
      <c r="E5" s="1"/>
      <c r="F5" s="1"/>
      <c r="G5" s="1"/>
      <c r="H5" s="3"/>
      <c r="I5" s="3"/>
    </row>
    <row r="6" spans="1:28" ht="12.75" customHeight="1" x14ac:dyDescent="0.2">
      <c r="A6" s="3"/>
      <c r="B6" s="10"/>
      <c r="C6" s="12" t="s">
        <v>1</v>
      </c>
      <c r="D6" s="321" t="s">
        <v>2</v>
      </c>
      <c r="E6" s="322"/>
      <c r="F6" s="322"/>
      <c r="G6" s="323"/>
      <c r="H6" s="41" t="s">
        <v>37</v>
      </c>
      <c r="I6" s="41" t="s">
        <v>36</v>
      </c>
      <c r="K6" s="55">
        <v>2</v>
      </c>
      <c r="L6" s="55" t="s">
        <v>67</v>
      </c>
      <c r="M6" s="55"/>
      <c r="N6" s="55" t="s">
        <v>59</v>
      </c>
      <c r="O6" s="56">
        <v>4</v>
      </c>
      <c r="P6" s="57" t="s">
        <v>60</v>
      </c>
      <c r="R6" s="55">
        <v>1</v>
      </c>
      <c r="S6" s="55" t="s">
        <v>74</v>
      </c>
    </row>
    <row r="7" spans="1:28" ht="12.75" customHeight="1" x14ac:dyDescent="0.2">
      <c r="A7" s="3"/>
      <c r="B7" s="10"/>
      <c r="C7" s="21" t="s">
        <v>3</v>
      </c>
      <c r="D7" s="324" t="s">
        <v>552</v>
      </c>
      <c r="E7" s="325"/>
      <c r="F7" s="325"/>
      <c r="G7" s="326"/>
      <c r="H7" s="42">
        <v>2009</v>
      </c>
      <c r="I7" s="201" t="s">
        <v>468</v>
      </c>
      <c r="K7" s="55"/>
      <c r="L7" s="55"/>
      <c r="M7" s="55"/>
      <c r="N7" s="58" t="s">
        <v>61</v>
      </c>
      <c r="O7" s="56">
        <v>3</v>
      </c>
      <c r="P7" s="57" t="s">
        <v>62</v>
      </c>
      <c r="S7">
        <v>4</v>
      </c>
      <c r="T7" s="337" t="s">
        <v>75</v>
      </c>
      <c r="U7" s="337"/>
      <c r="V7" s="337"/>
      <c r="W7" s="337"/>
      <c r="X7" s="337"/>
      <c r="Y7" s="337"/>
    </row>
    <row r="8" spans="1:28" ht="12.75" customHeight="1" x14ac:dyDescent="0.2">
      <c r="A8" s="3"/>
      <c r="B8" s="207"/>
      <c r="C8" s="208" t="s">
        <v>534</v>
      </c>
      <c r="D8" s="330" t="s">
        <v>535</v>
      </c>
      <c r="E8" s="331"/>
      <c r="F8" s="331"/>
      <c r="G8" s="332"/>
      <c r="H8" s="42"/>
      <c r="I8" s="201" t="s">
        <v>536</v>
      </c>
      <c r="K8" s="55"/>
      <c r="L8" s="55"/>
      <c r="M8" s="55"/>
      <c r="N8" s="58"/>
      <c r="O8" s="56"/>
      <c r="P8" s="210"/>
      <c r="T8" s="209"/>
      <c r="U8" s="209"/>
      <c r="V8" s="209"/>
      <c r="W8" s="209"/>
      <c r="X8" s="209"/>
      <c r="Y8" s="209"/>
    </row>
    <row r="9" spans="1:28" ht="12.75" customHeight="1" x14ac:dyDescent="0.2">
      <c r="A9" s="3"/>
      <c r="B9" s="10"/>
      <c r="C9" s="206" t="s">
        <v>477</v>
      </c>
      <c r="D9" s="324" t="s">
        <v>487</v>
      </c>
      <c r="E9" s="325"/>
      <c r="F9" s="325"/>
      <c r="G9" s="326"/>
      <c r="H9" s="42">
        <v>2009</v>
      </c>
      <c r="I9" s="201" t="s">
        <v>478</v>
      </c>
      <c r="K9" s="55"/>
      <c r="L9" s="55"/>
      <c r="M9" s="55"/>
      <c r="N9" s="58" t="s">
        <v>63</v>
      </c>
      <c r="O9" s="56">
        <v>2</v>
      </c>
      <c r="P9" s="57" t="s">
        <v>64</v>
      </c>
      <c r="S9">
        <v>3</v>
      </c>
      <c r="T9" s="337" t="s">
        <v>76</v>
      </c>
      <c r="U9" s="337"/>
      <c r="V9" s="337"/>
      <c r="W9" s="337"/>
      <c r="X9" s="337"/>
      <c r="Y9" s="337"/>
    </row>
    <row r="10" spans="1:28" ht="12.75" customHeight="1" x14ac:dyDescent="0.2">
      <c r="A10" s="3"/>
      <c r="B10" s="207"/>
      <c r="C10" s="208" t="s">
        <v>537</v>
      </c>
      <c r="D10" s="330" t="s">
        <v>553</v>
      </c>
      <c r="E10" s="335"/>
      <c r="F10" s="335"/>
      <c r="G10" s="336"/>
      <c r="H10" s="42">
        <v>2010</v>
      </c>
      <c r="I10" s="201" t="s">
        <v>478</v>
      </c>
      <c r="K10" s="55"/>
      <c r="L10" s="55"/>
      <c r="M10" s="55"/>
      <c r="N10" s="58"/>
      <c r="O10" s="56"/>
      <c r="P10" s="214"/>
      <c r="T10" s="211"/>
      <c r="U10" s="211"/>
      <c r="V10" s="211"/>
      <c r="W10" s="211"/>
      <c r="X10" s="211"/>
      <c r="Y10" s="211"/>
    </row>
    <row r="11" spans="1:28" ht="12.75" customHeight="1" x14ac:dyDescent="0.2">
      <c r="A11" s="3"/>
      <c r="B11" s="10"/>
      <c r="C11" s="206" t="s">
        <v>232</v>
      </c>
      <c r="D11" s="324" t="s">
        <v>467</v>
      </c>
      <c r="E11" s="325"/>
      <c r="F11" s="325"/>
      <c r="G11" s="326"/>
      <c r="H11" s="201" t="s">
        <v>469</v>
      </c>
      <c r="I11" s="201"/>
      <c r="K11" s="55"/>
      <c r="L11" s="55"/>
      <c r="M11" s="55"/>
      <c r="N11" s="58" t="s">
        <v>65</v>
      </c>
      <c r="O11" s="56">
        <v>1</v>
      </c>
      <c r="P11" s="57" t="s">
        <v>66</v>
      </c>
      <c r="S11">
        <v>2</v>
      </c>
      <c r="T11" s="337" t="s">
        <v>77</v>
      </c>
      <c r="U11" s="337"/>
      <c r="V11" s="337"/>
      <c r="W11" s="337"/>
      <c r="X11" s="337"/>
      <c r="Y11" s="337"/>
    </row>
    <row r="12" spans="1:28" ht="12.75" customHeight="1" x14ac:dyDescent="0.2">
      <c r="A12" s="3"/>
      <c r="B12" s="3"/>
      <c r="C12" s="18"/>
      <c r="D12" s="4" t="s">
        <v>5</v>
      </c>
      <c r="E12" s="72"/>
      <c r="F12" s="72"/>
      <c r="G12" s="73"/>
      <c r="O12" s="37"/>
      <c r="P12" s="197" t="s">
        <v>446</v>
      </c>
      <c r="S12">
        <v>1</v>
      </c>
      <c r="T12" s="338" t="s">
        <v>79</v>
      </c>
      <c r="U12" s="338"/>
      <c r="V12" s="338"/>
      <c r="W12" s="338"/>
      <c r="X12" s="338"/>
    </row>
    <row r="13" spans="1:28" ht="12.75" customHeight="1" x14ac:dyDescent="0.2">
      <c r="A13" s="3"/>
      <c r="B13" s="3"/>
      <c r="C13" s="71"/>
      <c r="E13" s="2"/>
      <c r="F13" s="11"/>
      <c r="G13" s="11"/>
      <c r="S13">
        <v>0</v>
      </c>
      <c r="T13" s="338" t="s">
        <v>78</v>
      </c>
      <c r="U13" s="338"/>
      <c r="V13" s="338"/>
      <c r="W13" s="338"/>
      <c r="X13" s="36"/>
    </row>
    <row r="14" spans="1:28" ht="12.75" customHeight="1" x14ac:dyDescent="0.2">
      <c r="A14" s="3"/>
      <c r="B14" s="3"/>
      <c r="C14" s="3"/>
      <c r="D14" s="203" t="s">
        <v>451</v>
      </c>
      <c r="E14" s="204"/>
      <c r="F14" s="205"/>
      <c r="G14" s="205"/>
      <c r="J14" s="45" t="s">
        <v>69</v>
      </c>
      <c r="K14" s="45" t="s">
        <v>4</v>
      </c>
      <c r="O14" s="45" t="s">
        <v>69</v>
      </c>
      <c r="P14" s="45" t="s">
        <v>4</v>
      </c>
      <c r="V14" s="45" t="s">
        <v>69</v>
      </c>
      <c r="W14" s="45" t="s">
        <v>4</v>
      </c>
      <c r="Z14" s="45" t="s">
        <v>81</v>
      </c>
    </row>
    <row r="15" spans="1:28" ht="12.75" customHeight="1" x14ac:dyDescent="0.2">
      <c r="A15" s="3"/>
      <c r="B15" s="3"/>
      <c r="C15" s="3"/>
      <c r="D15" s="1"/>
      <c r="E15" s="1"/>
      <c r="F15" s="1"/>
      <c r="G15" s="1"/>
      <c r="H15" s="61" t="s">
        <v>84</v>
      </c>
      <c r="I15" s="60">
        <v>4</v>
      </c>
      <c r="J15" s="66">
        <f>1/3</f>
        <v>0.33333333333333331</v>
      </c>
      <c r="K15" s="75">
        <f>I15*J15</f>
        <v>1.3333333333333333</v>
      </c>
      <c r="M15" s="45" t="s">
        <v>83</v>
      </c>
      <c r="N15" s="59">
        <v>3</v>
      </c>
      <c r="O15" s="67">
        <f>J15</f>
        <v>0.33333333333333331</v>
      </c>
      <c r="P15" s="75">
        <f>N15*O15</f>
        <v>1</v>
      </c>
      <c r="T15" s="76" t="s">
        <v>82</v>
      </c>
      <c r="U15" s="59">
        <v>3</v>
      </c>
      <c r="V15" s="67">
        <f>100%-J15-O15</f>
        <v>0.33333333333333343</v>
      </c>
      <c r="W15" s="75">
        <f>U15*V15</f>
        <v>1.0000000000000002</v>
      </c>
      <c r="Z15" s="337" t="s">
        <v>80</v>
      </c>
      <c r="AA15" s="337"/>
      <c r="AB15" s="99">
        <f>K15+P15+W15</f>
        <v>3.333333333333333</v>
      </c>
    </row>
    <row r="16" spans="1:28" ht="12.75" customHeight="1" x14ac:dyDescent="0.2">
      <c r="A16" s="3"/>
      <c r="B16" s="3"/>
      <c r="C16" s="1"/>
      <c r="D16" s="333" t="s">
        <v>466</v>
      </c>
      <c r="E16" s="322"/>
      <c r="F16" s="322"/>
      <c r="G16" s="323"/>
      <c r="H16" s="3"/>
      <c r="I16" s="3"/>
    </row>
    <row r="17" spans="1:26" ht="12.75" customHeight="1" x14ac:dyDescent="0.2">
      <c r="A17" s="3"/>
      <c r="B17" s="10"/>
      <c r="C17" s="12" t="str">
        <f>C6</f>
        <v>Subsectors/Priorities</v>
      </c>
      <c r="D17" s="334"/>
      <c r="E17" s="325"/>
      <c r="F17" s="325"/>
      <c r="G17" s="326"/>
      <c r="H17" s="41" t="s">
        <v>37</v>
      </c>
      <c r="I17" s="41" t="s">
        <v>36</v>
      </c>
      <c r="K17" s="55">
        <v>2</v>
      </c>
      <c r="L17" s="55" t="s">
        <v>67</v>
      </c>
      <c r="M17" s="55"/>
      <c r="N17" s="55" t="s">
        <v>59</v>
      </c>
      <c r="O17" s="56">
        <v>4</v>
      </c>
      <c r="P17" s="57" t="s">
        <v>60</v>
      </c>
      <c r="R17" s="55">
        <v>1</v>
      </c>
      <c r="S17" s="55" t="s">
        <v>74</v>
      </c>
    </row>
    <row r="18" spans="1:26" ht="12.75" customHeight="1" x14ac:dyDescent="0.2">
      <c r="A18" s="3"/>
      <c r="B18" s="10"/>
      <c r="C18" s="21" t="s">
        <v>6</v>
      </c>
      <c r="D18" s="324" t="s">
        <v>474</v>
      </c>
      <c r="E18" s="325"/>
      <c r="F18" s="325"/>
      <c r="G18" s="326"/>
      <c r="H18" s="201" t="s">
        <v>469</v>
      </c>
      <c r="I18" s="201" t="s">
        <v>475</v>
      </c>
      <c r="K18" s="55"/>
      <c r="L18" s="55"/>
      <c r="M18" s="55"/>
      <c r="N18" s="58" t="s">
        <v>61</v>
      </c>
      <c r="O18" s="56">
        <v>3</v>
      </c>
      <c r="P18" s="57" t="s">
        <v>62</v>
      </c>
      <c r="S18">
        <v>4</v>
      </c>
      <c r="T18" s="337" t="s">
        <v>75</v>
      </c>
      <c r="U18" s="337"/>
      <c r="V18" s="337"/>
      <c r="W18" s="337"/>
      <c r="X18" s="337"/>
      <c r="Y18" s="337"/>
    </row>
    <row r="19" spans="1:26" ht="12.75" customHeight="1" x14ac:dyDescent="0.2">
      <c r="A19" s="3"/>
      <c r="B19" s="10"/>
      <c r="C19" s="21" t="s">
        <v>7</v>
      </c>
      <c r="D19" s="324" t="s">
        <v>476</v>
      </c>
      <c r="E19" s="325"/>
      <c r="F19" s="325"/>
      <c r="G19" s="326"/>
      <c r="H19" s="42">
        <v>2005</v>
      </c>
      <c r="I19" s="43"/>
      <c r="K19" s="55"/>
      <c r="L19" s="55"/>
      <c r="M19" s="55"/>
      <c r="N19" s="58" t="s">
        <v>63</v>
      </c>
      <c r="O19" s="56">
        <v>2</v>
      </c>
      <c r="P19" s="57" t="s">
        <v>64</v>
      </c>
      <c r="S19">
        <v>3</v>
      </c>
      <c r="T19" s="337" t="s">
        <v>76</v>
      </c>
      <c r="U19" s="337"/>
      <c r="V19" s="337"/>
      <c r="W19" s="337"/>
      <c r="X19" s="337"/>
      <c r="Y19" s="337"/>
    </row>
    <row r="20" spans="1:26" ht="12.75" customHeight="1" x14ac:dyDescent="0.2">
      <c r="A20" s="3"/>
      <c r="B20" s="10"/>
      <c r="C20" s="21" t="s">
        <v>8</v>
      </c>
      <c r="D20" s="324" t="s">
        <v>576</v>
      </c>
      <c r="E20" s="325"/>
      <c r="F20" s="325"/>
      <c r="G20" s="326"/>
      <c r="H20" s="42"/>
      <c r="I20" s="43"/>
      <c r="K20" s="55"/>
      <c r="L20" s="55"/>
      <c r="M20" s="55"/>
      <c r="N20" s="58" t="s">
        <v>65</v>
      </c>
      <c r="O20" s="56">
        <v>1</v>
      </c>
      <c r="P20" s="57" t="s">
        <v>66</v>
      </c>
      <c r="S20">
        <v>2</v>
      </c>
      <c r="T20" s="337" t="s">
        <v>77</v>
      </c>
      <c r="U20" s="337"/>
      <c r="V20" s="337"/>
      <c r="W20" s="337"/>
      <c r="X20" s="337"/>
      <c r="Y20" s="337"/>
    </row>
    <row r="21" spans="1:26" ht="12.75" customHeight="1" x14ac:dyDescent="0.2">
      <c r="A21" s="3"/>
      <c r="B21" s="10"/>
      <c r="C21" s="206" t="s">
        <v>470</v>
      </c>
      <c r="D21" s="324" t="s">
        <v>471</v>
      </c>
      <c r="E21" s="325"/>
      <c r="F21" s="325"/>
      <c r="G21" s="326"/>
      <c r="H21" s="42">
        <v>2006</v>
      </c>
      <c r="I21" s="201" t="s">
        <v>577</v>
      </c>
      <c r="P21" s="197" t="s">
        <v>446</v>
      </c>
      <c r="S21">
        <v>1</v>
      </c>
      <c r="T21" s="338" t="s">
        <v>79</v>
      </c>
      <c r="U21" s="338"/>
      <c r="V21" s="338"/>
      <c r="W21" s="338"/>
      <c r="X21" s="338"/>
    </row>
    <row r="22" spans="1:26" ht="12.75" customHeight="1" x14ac:dyDescent="0.2">
      <c r="A22" s="3"/>
      <c r="B22" s="10"/>
      <c r="C22" s="21" t="s">
        <v>9</v>
      </c>
      <c r="D22" s="324" t="s">
        <v>507</v>
      </c>
      <c r="E22" s="325"/>
      <c r="F22" s="325"/>
      <c r="G22" s="326"/>
      <c r="H22" s="42">
        <v>2010</v>
      </c>
      <c r="I22" s="201" t="s">
        <v>486</v>
      </c>
    </row>
    <row r="23" spans="1:26" ht="12.75" customHeight="1" x14ac:dyDescent="0.2">
      <c r="A23" s="3"/>
      <c r="B23" s="207"/>
      <c r="C23" s="208" t="s">
        <v>497</v>
      </c>
      <c r="D23" s="330" t="s">
        <v>496</v>
      </c>
      <c r="E23" s="331"/>
      <c r="F23" s="331"/>
      <c r="G23" s="332"/>
      <c r="H23" s="42"/>
      <c r="I23" s="201" t="s">
        <v>578</v>
      </c>
    </row>
    <row r="24" spans="1:26" ht="12.75" customHeight="1" x14ac:dyDescent="0.2">
      <c r="A24" s="3"/>
      <c r="B24" s="10"/>
      <c r="C24" s="21" t="s">
        <v>10</v>
      </c>
      <c r="D24" s="324" t="s">
        <v>597</v>
      </c>
      <c r="E24" s="325"/>
      <c r="F24" s="325"/>
      <c r="G24" s="326"/>
      <c r="H24" s="42"/>
      <c r="I24" s="43"/>
    </row>
    <row r="25" spans="1:26" ht="12.75" customHeight="1" x14ac:dyDescent="0.2">
      <c r="A25" s="3"/>
      <c r="B25" s="10"/>
      <c r="C25" s="21" t="s">
        <v>11</v>
      </c>
      <c r="D25" s="324" t="s">
        <v>472</v>
      </c>
      <c r="E25" s="325"/>
      <c r="F25" s="325"/>
      <c r="G25" s="326"/>
      <c r="H25" s="42">
        <v>2006</v>
      </c>
      <c r="I25" s="201" t="s">
        <v>473</v>
      </c>
    </row>
    <row r="26" spans="1:26" ht="12.75" customHeight="1" x14ac:dyDescent="0.2">
      <c r="A26" s="3"/>
      <c r="B26" s="207"/>
      <c r="C26" s="208" t="s">
        <v>480</v>
      </c>
      <c r="D26" s="330" t="s">
        <v>481</v>
      </c>
      <c r="E26" s="331"/>
      <c r="F26" s="331"/>
      <c r="G26" s="332"/>
      <c r="H26" s="201" t="s">
        <v>482</v>
      </c>
      <c r="I26" s="201"/>
    </row>
    <row r="27" spans="1:26" ht="12.75" customHeight="1" x14ac:dyDescent="0.2">
      <c r="A27" s="3"/>
      <c r="B27" s="10"/>
      <c r="C27" s="21" t="s">
        <v>12</v>
      </c>
      <c r="D27" s="324" t="s">
        <v>485</v>
      </c>
      <c r="E27" s="325"/>
      <c r="F27" s="325"/>
      <c r="G27" s="326"/>
      <c r="H27" s="201" t="s">
        <v>484</v>
      </c>
      <c r="I27" s="201" t="s">
        <v>483</v>
      </c>
    </row>
    <row r="28" spans="1:26" ht="12.75" customHeight="1" x14ac:dyDescent="0.2">
      <c r="A28" s="3"/>
      <c r="B28" s="207"/>
      <c r="C28" s="208" t="s">
        <v>601</v>
      </c>
      <c r="D28" s="330" t="s">
        <v>600</v>
      </c>
      <c r="E28" s="331"/>
      <c r="F28" s="331"/>
      <c r="G28" s="332"/>
      <c r="H28" s="201">
        <v>2011</v>
      </c>
      <c r="I28" s="201"/>
    </row>
    <row r="29" spans="1:26" ht="12.75" customHeight="1" x14ac:dyDescent="0.2">
      <c r="A29" s="3"/>
      <c r="B29" s="207"/>
      <c r="C29" s="208" t="s">
        <v>538</v>
      </c>
      <c r="D29" s="330" t="s">
        <v>495</v>
      </c>
      <c r="E29" s="331"/>
      <c r="F29" s="331"/>
      <c r="G29" s="332"/>
      <c r="H29" s="201"/>
      <c r="I29" s="201"/>
    </row>
    <row r="30" spans="1:26" ht="12.75" customHeight="1" x14ac:dyDescent="0.2">
      <c r="A30" s="3"/>
      <c r="B30" s="10"/>
      <c r="C30" s="206" t="s">
        <v>477</v>
      </c>
      <c r="D30" s="324" t="s">
        <v>479</v>
      </c>
      <c r="E30" s="325"/>
      <c r="F30" s="325"/>
      <c r="G30" s="326"/>
      <c r="H30" s="42">
        <v>2009</v>
      </c>
      <c r="I30" s="201" t="s">
        <v>478</v>
      </c>
    </row>
    <row r="31" spans="1:26" ht="12.75" customHeight="1" x14ac:dyDescent="0.2">
      <c r="A31" s="3"/>
      <c r="B31" s="3"/>
      <c r="C31" s="18"/>
      <c r="D31" s="4" t="s">
        <v>5</v>
      </c>
      <c r="E31" s="2"/>
      <c r="F31" s="11"/>
      <c r="G31" s="11"/>
      <c r="H31" s="17"/>
      <c r="I31" s="3"/>
    </row>
    <row r="32" spans="1:26" ht="12.75" customHeight="1" x14ac:dyDescent="0.2">
      <c r="A32" s="3"/>
      <c r="B32" s="3"/>
      <c r="C32" s="3"/>
      <c r="D32" s="62"/>
      <c r="E32" s="63"/>
      <c r="F32" s="64"/>
      <c r="G32" s="64"/>
      <c r="J32" s="45" t="s">
        <v>69</v>
      </c>
      <c r="K32" s="45" t="s">
        <v>4</v>
      </c>
      <c r="O32" s="45" t="s">
        <v>69</v>
      </c>
      <c r="P32" s="45" t="s">
        <v>4</v>
      </c>
      <c r="V32" s="45" t="s">
        <v>69</v>
      </c>
      <c r="W32" s="45" t="s">
        <v>4</v>
      </c>
      <c r="Z32" s="45" t="s">
        <v>4</v>
      </c>
    </row>
    <row r="33" spans="1:28" ht="12.75" customHeight="1" x14ac:dyDescent="0.2">
      <c r="A33" s="3"/>
      <c r="B33" s="3"/>
      <c r="C33" s="3"/>
      <c r="D33" s="1"/>
      <c r="E33" s="1"/>
      <c r="F33" s="1"/>
      <c r="G33" s="1"/>
      <c r="H33" s="61" t="s">
        <v>84</v>
      </c>
      <c r="I33" s="60">
        <v>3</v>
      </c>
      <c r="J33" s="66">
        <f>1/3</f>
        <v>0.33333333333333331</v>
      </c>
      <c r="K33" s="75">
        <f>I33*J33</f>
        <v>1</v>
      </c>
      <c r="M33" s="45" t="s">
        <v>83</v>
      </c>
      <c r="N33" s="59">
        <v>3</v>
      </c>
      <c r="O33" s="67">
        <f>J33</f>
        <v>0.33333333333333331</v>
      </c>
      <c r="P33" s="75">
        <f>N33*O33</f>
        <v>1</v>
      </c>
      <c r="T33" s="76" t="s">
        <v>82</v>
      </c>
      <c r="U33" s="59">
        <v>2</v>
      </c>
      <c r="V33" s="67">
        <f>100%-J33-O33</f>
        <v>0.33333333333333343</v>
      </c>
      <c r="W33" s="75">
        <f>U33*V33</f>
        <v>0.66666666666666685</v>
      </c>
      <c r="Z33" s="337" t="s">
        <v>80</v>
      </c>
      <c r="AA33" s="337"/>
      <c r="AB33" s="99">
        <f>K33+P33+W33</f>
        <v>2.666666666666667</v>
      </c>
    </row>
    <row r="34" spans="1:28" ht="12.75" customHeight="1" x14ac:dyDescent="0.2">
      <c r="A34" s="3"/>
      <c r="B34" s="3"/>
      <c r="C34" s="1"/>
      <c r="D34" s="333" t="s">
        <v>464</v>
      </c>
      <c r="E34" s="322"/>
      <c r="F34" s="322"/>
      <c r="G34" s="323"/>
      <c r="H34" s="3"/>
      <c r="I34" s="3"/>
    </row>
    <row r="35" spans="1:28" ht="12.75" customHeight="1" x14ac:dyDescent="0.2">
      <c r="A35" s="3"/>
      <c r="B35" s="10"/>
      <c r="C35" s="12" t="str">
        <f>C17</f>
        <v>Subsectors/Priorities</v>
      </c>
      <c r="D35" s="334"/>
      <c r="E35" s="325"/>
      <c r="F35" s="325"/>
      <c r="G35" s="326"/>
      <c r="H35" s="41" t="s">
        <v>37</v>
      </c>
      <c r="I35" s="41" t="s">
        <v>36</v>
      </c>
      <c r="K35" s="55">
        <v>2</v>
      </c>
      <c r="L35" s="55" t="s">
        <v>67</v>
      </c>
      <c r="M35" s="55"/>
      <c r="N35" s="55" t="s">
        <v>59</v>
      </c>
      <c r="O35" s="56">
        <v>4</v>
      </c>
      <c r="P35" s="57" t="s">
        <v>60</v>
      </c>
      <c r="R35" s="55">
        <v>1</v>
      </c>
      <c r="S35" s="55" t="s">
        <v>74</v>
      </c>
    </row>
    <row r="36" spans="1:28" ht="12.75" customHeight="1" x14ac:dyDescent="0.2">
      <c r="A36" s="3"/>
      <c r="B36" s="10"/>
      <c r="C36" s="206" t="s">
        <v>488</v>
      </c>
      <c r="D36" s="324" t="s">
        <v>495</v>
      </c>
      <c r="E36" s="325"/>
      <c r="F36" s="325"/>
      <c r="G36" s="326"/>
      <c r="H36" s="201" t="s">
        <v>521</v>
      </c>
      <c r="I36" s="201" t="s">
        <v>521</v>
      </c>
      <c r="K36" s="55"/>
      <c r="L36" s="55"/>
      <c r="M36" s="55"/>
      <c r="N36" s="58" t="s">
        <v>61</v>
      </c>
      <c r="O36" s="56">
        <v>3</v>
      </c>
      <c r="P36" s="57" t="s">
        <v>62</v>
      </c>
      <c r="S36">
        <v>4</v>
      </c>
      <c r="T36" s="337" t="s">
        <v>75</v>
      </c>
      <c r="U36" s="337"/>
      <c r="V36" s="337"/>
      <c r="W36" s="337"/>
      <c r="X36" s="337"/>
      <c r="Y36" s="337"/>
    </row>
    <row r="37" spans="1:28" x14ac:dyDescent="0.2">
      <c r="A37" s="3"/>
      <c r="B37" s="10"/>
      <c r="C37" s="206" t="s">
        <v>489</v>
      </c>
      <c r="D37" s="324" t="s">
        <v>495</v>
      </c>
      <c r="E37" s="325"/>
      <c r="F37" s="325"/>
      <c r="G37" s="326"/>
      <c r="H37" s="201" t="s">
        <v>521</v>
      </c>
      <c r="I37" s="201" t="s">
        <v>521</v>
      </c>
      <c r="K37" s="55"/>
      <c r="L37" s="55"/>
      <c r="M37" s="55"/>
      <c r="N37" s="58" t="s">
        <v>63</v>
      </c>
      <c r="O37" s="56">
        <v>2</v>
      </c>
      <c r="P37" s="57" t="s">
        <v>64</v>
      </c>
      <c r="S37">
        <v>3</v>
      </c>
      <c r="T37" s="337" t="s">
        <v>76</v>
      </c>
      <c r="U37" s="337"/>
      <c r="V37" s="337"/>
      <c r="W37" s="337"/>
      <c r="X37" s="337"/>
      <c r="Y37" s="337"/>
    </row>
    <row r="38" spans="1:28" x14ac:dyDescent="0.2">
      <c r="A38" s="3"/>
      <c r="B38" s="10"/>
      <c r="C38" s="206" t="s">
        <v>511</v>
      </c>
      <c r="D38" s="324" t="s">
        <v>515</v>
      </c>
      <c r="E38" s="325"/>
      <c r="F38" s="325"/>
      <c r="G38" s="326"/>
      <c r="H38" s="42">
        <v>2008</v>
      </c>
      <c r="I38" s="201" t="s">
        <v>516</v>
      </c>
      <c r="K38" s="55"/>
      <c r="L38" s="55"/>
      <c r="M38" s="55"/>
      <c r="N38" s="58" t="s">
        <v>65</v>
      </c>
      <c r="O38" s="56">
        <v>1</v>
      </c>
      <c r="P38" s="57" t="s">
        <v>66</v>
      </c>
      <c r="S38">
        <v>2</v>
      </c>
      <c r="T38" s="337" t="s">
        <v>77</v>
      </c>
      <c r="U38" s="337"/>
      <c r="V38" s="337"/>
      <c r="W38" s="337"/>
      <c r="X38" s="337"/>
      <c r="Y38" s="337"/>
    </row>
    <row r="39" spans="1:28" x14ac:dyDescent="0.2">
      <c r="A39" s="3"/>
      <c r="B39" s="207"/>
      <c r="C39" s="208" t="s">
        <v>492</v>
      </c>
      <c r="D39" s="330" t="s">
        <v>599</v>
      </c>
      <c r="E39" s="335"/>
      <c r="F39" s="335"/>
      <c r="G39" s="336"/>
      <c r="H39" s="42"/>
      <c r="I39" s="201"/>
      <c r="K39" s="55"/>
      <c r="L39" s="55"/>
      <c r="M39" s="55"/>
      <c r="N39" s="58"/>
      <c r="O39" s="56"/>
      <c r="P39" s="238"/>
      <c r="T39" s="237"/>
      <c r="U39" s="237"/>
      <c r="V39" s="237"/>
      <c r="W39" s="237"/>
      <c r="X39" s="237"/>
      <c r="Y39" s="237"/>
    </row>
    <row r="40" spans="1:28" x14ac:dyDescent="0.2">
      <c r="A40" s="3"/>
      <c r="B40" s="10"/>
      <c r="C40" s="206" t="s">
        <v>492</v>
      </c>
      <c r="D40" s="324" t="s">
        <v>517</v>
      </c>
      <c r="E40" s="325"/>
      <c r="F40" s="325"/>
      <c r="G40" s="326"/>
      <c r="H40" s="201" t="s">
        <v>482</v>
      </c>
      <c r="I40" s="201" t="s">
        <v>514</v>
      </c>
      <c r="P40" s="197" t="s">
        <v>446</v>
      </c>
      <c r="S40">
        <v>1</v>
      </c>
      <c r="T40" s="338" t="s">
        <v>79</v>
      </c>
      <c r="U40" s="338"/>
      <c r="V40" s="338"/>
      <c r="W40" s="338"/>
      <c r="X40" s="338"/>
    </row>
    <row r="41" spans="1:28" x14ac:dyDescent="0.2">
      <c r="A41" s="3"/>
      <c r="B41" s="10"/>
      <c r="C41" s="206" t="s">
        <v>493</v>
      </c>
      <c r="D41" s="324" t="s">
        <v>494</v>
      </c>
      <c r="E41" s="325"/>
      <c r="F41" s="325"/>
      <c r="G41" s="326"/>
      <c r="H41" s="42">
        <v>2010</v>
      </c>
      <c r="I41" s="201" t="s">
        <v>478</v>
      </c>
      <c r="S41">
        <v>0</v>
      </c>
      <c r="T41" s="338" t="s">
        <v>78</v>
      </c>
      <c r="U41" s="338"/>
      <c r="V41" s="338"/>
      <c r="W41" s="338"/>
      <c r="X41" s="36"/>
    </row>
    <row r="42" spans="1:28" x14ac:dyDescent="0.2">
      <c r="A42" s="3"/>
      <c r="B42" s="10"/>
      <c r="C42" s="206" t="s">
        <v>490</v>
      </c>
      <c r="D42" s="324" t="s">
        <v>491</v>
      </c>
      <c r="E42" s="325"/>
      <c r="F42" s="325"/>
      <c r="G42" s="326"/>
      <c r="H42" s="201" t="s">
        <v>521</v>
      </c>
      <c r="I42" s="201" t="s">
        <v>521</v>
      </c>
    </row>
    <row r="43" spans="1:28" x14ac:dyDescent="0.2">
      <c r="A43" s="3"/>
      <c r="B43" s="207"/>
      <c r="C43" s="208" t="s">
        <v>580</v>
      </c>
      <c r="D43" s="330" t="s">
        <v>581</v>
      </c>
      <c r="E43" s="331"/>
      <c r="F43" s="331"/>
      <c r="G43" s="332"/>
      <c r="H43" s="201">
        <v>2013</v>
      </c>
      <c r="I43" s="201" t="s">
        <v>582</v>
      </c>
    </row>
    <row r="44" spans="1:28" x14ac:dyDescent="0.2">
      <c r="A44" s="3"/>
      <c r="B44" s="10" t="s">
        <v>13</v>
      </c>
      <c r="C44" s="206" t="s">
        <v>512</v>
      </c>
      <c r="D44" s="324" t="s">
        <v>513</v>
      </c>
      <c r="E44" s="325"/>
      <c r="F44" s="325"/>
      <c r="G44" s="326"/>
      <c r="H44" s="42">
        <v>2012</v>
      </c>
      <c r="I44" s="201" t="s">
        <v>514</v>
      </c>
    </row>
    <row r="45" spans="1:28" x14ac:dyDescent="0.2">
      <c r="A45" s="3"/>
      <c r="B45" s="207"/>
      <c r="C45" s="208" t="s">
        <v>532</v>
      </c>
      <c r="D45" s="330" t="s">
        <v>533</v>
      </c>
      <c r="E45" s="331"/>
      <c r="F45" s="331"/>
      <c r="G45" s="332"/>
      <c r="H45" s="42"/>
      <c r="I45" s="201"/>
    </row>
    <row r="46" spans="1:28" x14ac:dyDescent="0.2">
      <c r="A46" s="3"/>
      <c r="B46" s="10"/>
      <c r="C46" s="206" t="s">
        <v>531</v>
      </c>
      <c r="D46" s="324" t="s">
        <v>533</v>
      </c>
      <c r="E46" s="325"/>
      <c r="F46" s="325"/>
      <c r="G46" s="326"/>
      <c r="H46" s="42"/>
      <c r="I46" s="43"/>
    </row>
    <row r="47" spans="1:28" x14ac:dyDescent="0.2">
      <c r="A47" s="3"/>
      <c r="B47" s="3"/>
      <c r="C47" s="18"/>
      <c r="D47" s="4" t="s">
        <v>5</v>
      </c>
      <c r="E47" s="2"/>
      <c r="F47" s="11"/>
      <c r="G47" s="11"/>
      <c r="H47" s="17"/>
      <c r="I47" s="3"/>
    </row>
    <row r="48" spans="1:28" ht="12.75" customHeight="1" x14ac:dyDescent="0.2">
      <c r="A48" s="3"/>
      <c r="B48" s="3"/>
      <c r="C48" s="3"/>
      <c r="D48" s="62"/>
      <c r="E48" s="63"/>
      <c r="F48" s="64"/>
      <c r="G48" s="64"/>
      <c r="J48" s="45" t="s">
        <v>69</v>
      </c>
      <c r="K48" s="45" t="s">
        <v>4</v>
      </c>
      <c r="O48" s="45" t="s">
        <v>69</v>
      </c>
      <c r="P48" s="45" t="s">
        <v>4</v>
      </c>
      <c r="V48" s="45" t="s">
        <v>69</v>
      </c>
      <c r="W48" s="45" t="s">
        <v>4</v>
      </c>
      <c r="Z48" s="45" t="s">
        <v>4</v>
      </c>
    </row>
    <row r="49" spans="1:28" ht="12.75" customHeight="1" x14ac:dyDescent="0.2">
      <c r="A49" s="3"/>
      <c r="B49" s="3"/>
      <c r="C49" s="3"/>
      <c r="D49" s="1"/>
      <c r="E49" s="1"/>
      <c r="F49" s="1"/>
      <c r="G49" s="1"/>
      <c r="H49" s="61" t="s">
        <v>84</v>
      </c>
      <c r="I49" s="60">
        <v>2</v>
      </c>
      <c r="J49" s="66">
        <f>1/3</f>
        <v>0.33333333333333331</v>
      </c>
      <c r="K49" s="75">
        <f>I49*J49</f>
        <v>0.66666666666666663</v>
      </c>
      <c r="M49" s="45" t="s">
        <v>83</v>
      </c>
      <c r="N49" s="59">
        <v>3</v>
      </c>
      <c r="O49" s="67">
        <f>J49</f>
        <v>0.33333333333333331</v>
      </c>
      <c r="P49" s="75">
        <f>N49*O49</f>
        <v>1</v>
      </c>
      <c r="T49" s="76" t="s">
        <v>82</v>
      </c>
      <c r="U49" s="59">
        <v>0</v>
      </c>
      <c r="V49" s="67">
        <f>100%-J49-O49</f>
        <v>0.33333333333333343</v>
      </c>
      <c r="W49" s="75">
        <f>U49*V49</f>
        <v>0</v>
      </c>
      <c r="Z49" s="337" t="s">
        <v>80</v>
      </c>
      <c r="AA49" s="337"/>
      <c r="AB49" s="99">
        <f>K49+P49+W49</f>
        <v>1.6666666666666665</v>
      </c>
    </row>
    <row r="50" spans="1:28" x14ac:dyDescent="0.2">
      <c r="A50" s="3"/>
      <c r="B50" s="3"/>
      <c r="C50" s="1"/>
      <c r="D50" s="333" t="s">
        <v>465</v>
      </c>
      <c r="E50" s="322"/>
      <c r="F50" s="322"/>
      <c r="G50" s="323"/>
      <c r="H50" s="3"/>
      <c r="I50" s="3"/>
    </row>
    <row r="51" spans="1:28" x14ac:dyDescent="0.2">
      <c r="A51" s="3"/>
      <c r="B51" s="10"/>
      <c r="C51" s="12" t="str">
        <f>C35</f>
        <v>Subsectors/Priorities</v>
      </c>
      <c r="D51" s="334"/>
      <c r="E51" s="325"/>
      <c r="F51" s="325"/>
      <c r="G51" s="326"/>
      <c r="H51" s="41" t="s">
        <v>37</v>
      </c>
      <c r="I51" s="41" t="s">
        <v>36</v>
      </c>
      <c r="K51" s="55">
        <v>2</v>
      </c>
      <c r="L51" s="55" t="s">
        <v>67</v>
      </c>
      <c r="M51" s="55"/>
      <c r="N51" s="55" t="s">
        <v>59</v>
      </c>
      <c r="O51" s="56">
        <v>4</v>
      </c>
      <c r="P51" s="57" t="s">
        <v>60</v>
      </c>
      <c r="R51" s="55">
        <v>1</v>
      </c>
      <c r="S51" s="55" t="s">
        <v>74</v>
      </c>
    </row>
    <row r="52" spans="1:28" x14ac:dyDescent="0.2">
      <c r="A52" s="3"/>
      <c r="B52" s="10"/>
      <c r="C52" s="206" t="s">
        <v>498</v>
      </c>
      <c r="D52" s="324" t="s">
        <v>499</v>
      </c>
      <c r="E52" s="325"/>
      <c r="F52" s="325"/>
      <c r="G52" s="326"/>
      <c r="H52" s="201" t="s">
        <v>504</v>
      </c>
      <c r="I52" s="43"/>
      <c r="K52" s="55"/>
      <c r="L52" s="55"/>
      <c r="M52" s="55"/>
      <c r="N52" s="58" t="s">
        <v>61</v>
      </c>
      <c r="O52" s="56">
        <v>3</v>
      </c>
      <c r="P52" s="57" t="s">
        <v>62</v>
      </c>
      <c r="S52">
        <v>4</v>
      </c>
      <c r="T52" s="337" t="s">
        <v>75</v>
      </c>
      <c r="U52" s="337"/>
      <c r="V52" s="337"/>
      <c r="W52" s="337"/>
      <c r="X52" s="337"/>
      <c r="Y52" s="337"/>
    </row>
    <row r="53" spans="1:28" x14ac:dyDescent="0.2">
      <c r="A53" s="3"/>
      <c r="B53" s="207"/>
      <c r="C53" s="208" t="s">
        <v>498</v>
      </c>
      <c r="D53" s="330" t="s">
        <v>618</v>
      </c>
      <c r="E53" s="331"/>
      <c r="F53" s="331"/>
      <c r="G53" s="332"/>
      <c r="H53" s="201">
        <v>2013</v>
      </c>
      <c r="I53" s="201" t="s">
        <v>586</v>
      </c>
      <c r="K53" s="55"/>
      <c r="L53" s="55"/>
      <c r="M53" s="55"/>
      <c r="N53" s="58"/>
      <c r="O53" s="56"/>
      <c r="P53" s="219"/>
      <c r="T53" s="218"/>
      <c r="U53" s="218"/>
      <c r="V53" s="218"/>
      <c r="W53" s="218"/>
      <c r="X53" s="218"/>
      <c r="Y53" s="218"/>
    </row>
    <row r="54" spans="1:28" x14ac:dyDescent="0.2">
      <c r="A54" s="3"/>
      <c r="B54" s="10"/>
      <c r="C54" s="206" t="s">
        <v>500</v>
      </c>
      <c r="D54" s="324" t="s">
        <v>505</v>
      </c>
      <c r="E54" s="325"/>
      <c r="F54" s="325"/>
      <c r="G54" s="326"/>
      <c r="H54" s="201" t="s">
        <v>506</v>
      </c>
      <c r="I54" s="201" t="s">
        <v>478</v>
      </c>
      <c r="K54" s="55"/>
      <c r="L54" s="55"/>
      <c r="M54" s="55"/>
      <c r="N54" s="58" t="s">
        <v>63</v>
      </c>
      <c r="O54" s="56">
        <v>2</v>
      </c>
      <c r="P54" s="57" t="s">
        <v>64</v>
      </c>
      <c r="S54">
        <v>3</v>
      </c>
      <c r="T54" s="337" t="s">
        <v>76</v>
      </c>
      <c r="U54" s="337"/>
      <c r="V54" s="337"/>
      <c r="W54" s="337"/>
      <c r="X54" s="337"/>
      <c r="Y54" s="337"/>
    </row>
    <row r="55" spans="1:28" x14ac:dyDescent="0.2">
      <c r="A55" s="3"/>
      <c r="B55" s="10"/>
      <c r="C55" s="206" t="s">
        <v>501</v>
      </c>
      <c r="D55" s="324" t="s">
        <v>587</v>
      </c>
      <c r="E55" s="325"/>
      <c r="F55" s="325"/>
      <c r="G55" s="326"/>
      <c r="H55" s="42">
        <v>2010</v>
      </c>
      <c r="I55" s="201" t="s">
        <v>583</v>
      </c>
      <c r="K55" s="55"/>
      <c r="L55" s="55"/>
      <c r="M55" s="55"/>
      <c r="N55" s="58" t="s">
        <v>65</v>
      </c>
      <c r="O55" s="56">
        <v>1</v>
      </c>
      <c r="P55" s="57" t="s">
        <v>66</v>
      </c>
      <c r="S55">
        <v>2</v>
      </c>
      <c r="T55" s="337" t="s">
        <v>77</v>
      </c>
      <c r="U55" s="337"/>
      <c r="V55" s="337"/>
      <c r="W55" s="337"/>
      <c r="X55" s="337"/>
      <c r="Y55" s="337"/>
    </row>
    <row r="56" spans="1:28" x14ac:dyDescent="0.2">
      <c r="A56" s="3"/>
      <c r="B56" s="207"/>
      <c r="C56" s="208" t="s">
        <v>502</v>
      </c>
      <c r="D56" s="330" t="s">
        <v>528</v>
      </c>
      <c r="E56" s="331"/>
      <c r="F56" s="331"/>
      <c r="G56" s="332"/>
      <c r="H56" s="42">
        <v>2011</v>
      </c>
      <c r="I56" s="201" t="s">
        <v>529</v>
      </c>
      <c r="K56" s="55"/>
      <c r="L56" s="55"/>
      <c r="M56" s="55"/>
      <c r="N56" s="58"/>
      <c r="O56" s="56"/>
      <c r="P56" s="210"/>
      <c r="T56" s="209"/>
      <c r="U56" s="209"/>
      <c r="V56" s="209"/>
      <c r="W56" s="209"/>
      <c r="X56" s="209"/>
      <c r="Y56" s="209"/>
    </row>
    <row r="57" spans="1:28" x14ac:dyDescent="0.2">
      <c r="A57" s="3"/>
      <c r="B57" s="207"/>
      <c r="C57" s="208" t="s">
        <v>502</v>
      </c>
      <c r="D57" s="330" t="s">
        <v>530</v>
      </c>
      <c r="E57" s="331"/>
      <c r="F57" s="331"/>
      <c r="G57" s="332"/>
      <c r="H57" s="201" t="s">
        <v>504</v>
      </c>
      <c r="I57" s="201" t="s">
        <v>483</v>
      </c>
      <c r="K57" s="55"/>
      <c r="L57" s="55"/>
      <c r="M57" s="55"/>
      <c r="N57" s="58"/>
      <c r="O57" s="56"/>
      <c r="P57" s="210"/>
      <c r="T57" s="209"/>
      <c r="U57" s="209"/>
      <c r="V57" s="209"/>
      <c r="W57" s="209"/>
      <c r="X57" s="209"/>
      <c r="Y57" s="209"/>
    </row>
    <row r="58" spans="1:28" x14ac:dyDescent="0.2">
      <c r="A58" s="3"/>
      <c r="B58" s="10"/>
      <c r="C58" s="206" t="s">
        <v>502</v>
      </c>
      <c r="D58" s="324" t="s">
        <v>527</v>
      </c>
      <c r="E58" s="325"/>
      <c r="F58" s="325"/>
      <c r="G58" s="326"/>
      <c r="H58" s="42">
        <v>2010</v>
      </c>
      <c r="I58" s="43">
        <v>2010</v>
      </c>
      <c r="P58" s="197" t="s">
        <v>446</v>
      </c>
      <c r="S58">
        <v>1</v>
      </c>
      <c r="T58" s="338" t="s">
        <v>79</v>
      </c>
      <c r="U58" s="338"/>
      <c r="V58" s="338"/>
      <c r="W58" s="338"/>
      <c r="X58" s="338"/>
    </row>
    <row r="59" spans="1:28" x14ac:dyDescent="0.2">
      <c r="A59" s="3"/>
      <c r="B59" s="207"/>
      <c r="C59" s="208" t="s">
        <v>585</v>
      </c>
      <c r="D59" s="330" t="s">
        <v>584</v>
      </c>
      <c r="E59" s="331"/>
      <c r="F59" s="331"/>
      <c r="G59" s="332"/>
      <c r="H59" s="42">
        <v>2010</v>
      </c>
      <c r="I59" s="43"/>
      <c r="P59" s="219"/>
      <c r="T59" s="217"/>
      <c r="U59" s="217"/>
      <c r="V59" s="217"/>
      <c r="W59" s="217"/>
      <c r="X59" s="217"/>
    </row>
    <row r="60" spans="1:28" x14ac:dyDescent="0.2">
      <c r="A60" s="3"/>
      <c r="B60" s="10"/>
      <c r="C60" s="206" t="s">
        <v>561</v>
      </c>
      <c r="D60" s="324" t="s">
        <v>508</v>
      </c>
      <c r="E60" s="325"/>
      <c r="F60" s="325"/>
      <c r="G60" s="326"/>
      <c r="H60" s="201" t="s">
        <v>504</v>
      </c>
      <c r="I60" s="43"/>
      <c r="S60">
        <v>0</v>
      </c>
      <c r="T60" s="338" t="s">
        <v>78</v>
      </c>
      <c r="U60" s="338"/>
      <c r="V60" s="338"/>
      <c r="W60" s="338"/>
      <c r="X60" s="36"/>
    </row>
    <row r="61" spans="1:28" x14ac:dyDescent="0.2">
      <c r="A61" s="3"/>
      <c r="B61" s="10"/>
      <c r="C61" s="206" t="s">
        <v>562</v>
      </c>
      <c r="D61" s="324" t="s">
        <v>518</v>
      </c>
      <c r="E61" s="325"/>
      <c r="F61" s="325"/>
      <c r="G61" s="326"/>
      <c r="H61" s="201">
        <v>2010</v>
      </c>
      <c r="I61" s="201" t="s">
        <v>519</v>
      </c>
    </row>
    <row r="62" spans="1:28" x14ac:dyDescent="0.2">
      <c r="A62" s="3"/>
      <c r="B62" s="10"/>
      <c r="C62" s="206" t="s">
        <v>563</v>
      </c>
      <c r="D62" s="324" t="s">
        <v>509</v>
      </c>
      <c r="E62" s="325"/>
      <c r="F62" s="325"/>
      <c r="G62" s="326"/>
      <c r="H62" s="201" t="s">
        <v>510</v>
      </c>
      <c r="I62" s="43"/>
    </row>
    <row r="63" spans="1:28" x14ac:dyDescent="0.2">
      <c r="A63" s="3"/>
      <c r="B63" s="10"/>
      <c r="C63" s="206" t="s">
        <v>564</v>
      </c>
      <c r="D63" s="324" t="s">
        <v>525</v>
      </c>
      <c r="E63" s="325"/>
      <c r="F63" s="325"/>
      <c r="G63" s="326"/>
      <c r="H63" s="42">
        <v>2007</v>
      </c>
      <c r="I63" s="201" t="s">
        <v>520</v>
      </c>
    </row>
    <row r="64" spans="1:28" x14ac:dyDescent="0.2">
      <c r="A64" s="3"/>
      <c r="B64" s="10"/>
      <c r="C64" s="206" t="s">
        <v>565</v>
      </c>
      <c r="D64" s="324" t="s">
        <v>522</v>
      </c>
      <c r="E64" s="325"/>
      <c r="F64" s="325"/>
      <c r="G64" s="326"/>
      <c r="H64" s="201" t="s">
        <v>469</v>
      </c>
      <c r="I64" s="43"/>
    </row>
    <row r="65" spans="1:28" x14ac:dyDescent="0.2">
      <c r="A65" s="3"/>
      <c r="B65" s="10"/>
      <c r="C65" s="206" t="s">
        <v>566</v>
      </c>
      <c r="D65" s="324" t="s">
        <v>523</v>
      </c>
      <c r="E65" s="325"/>
      <c r="F65" s="325"/>
      <c r="G65" s="326"/>
      <c r="H65" s="42"/>
      <c r="I65" s="201" t="s">
        <v>524</v>
      </c>
    </row>
    <row r="66" spans="1:28" x14ac:dyDescent="0.2">
      <c r="A66" s="3"/>
      <c r="B66" s="3"/>
      <c r="C66" s="18"/>
      <c r="D66" s="4" t="s">
        <v>5</v>
      </c>
      <c r="E66" s="2"/>
      <c r="F66" s="11"/>
      <c r="G66" s="11"/>
      <c r="H66" s="17"/>
      <c r="I66" s="3"/>
    </row>
    <row r="67" spans="1:28" ht="12.75" customHeight="1" x14ac:dyDescent="0.2">
      <c r="A67" s="3"/>
      <c r="B67" s="3"/>
      <c r="C67" s="3"/>
      <c r="D67" s="62"/>
      <c r="E67" s="63"/>
      <c r="F67" s="64"/>
      <c r="G67" s="64"/>
      <c r="J67" s="45" t="s">
        <v>69</v>
      </c>
      <c r="K67" s="45" t="s">
        <v>4</v>
      </c>
      <c r="O67" s="45" t="s">
        <v>69</v>
      </c>
      <c r="P67" s="45" t="s">
        <v>4</v>
      </c>
      <c r="V67" s="45" t="s">
        <v>69</v>
      </c>
      <c r="W67" s="45" t="s">
        <v>4</v>
      </c>
      <c r="Z67" s="45" t="s">
        <v>4</v>
      </c>
    </row>
    <row r="68" spans="1:28" ht="12.75" customHeight="1" x14ac:dyDescent="0.2">
      <c r="A68" s="3"/>
      <c r="B68" s="3"/>
      <c r="C68" s="3"/>
      <c r="H68" s="61" t="s">
        <v>84</v>
      </c>
      <c r="I68" s="60">
        <v>4</v>
      </c>
      <c r="J68" s="66">
        <f>1/3</f>
        <v>0.33333333333333331</v>
      </c>
      <c r="K68" s="75">
        <f>I68*J68</f>
        <v>1.3333333333333333</v>
      </c>
      <c r="M68" s="45" t="s">
        <v>83</v>
      </c>
      <c r="N68" s="59">
        <v>3</v>
      </c>
      <c r="O68" s="67">
        <f>J68</f>
        <v>0.33333333333333331</v>
      </c>
      <c r="P68" s="75">
        <f>N68*O68</f>
        <v>1</v>
      </c>
      <c r="T68" s="76" t="s">
        <v>82</v>
      </c>
      <c r="U68" s="59">
        <v>1</v>
      </c>
      <c r="V68" s="67">
        <f>100%-J68-O68</f>
        <v>0.33333333333333343</v>
      </c>
      <c r="W68" s="75">
        <f>U68*V68</f>
        <v>0.33333333333333343</v>
      </c>
      <c r="Z68" s="337" t="s">
        <v>80</v>
      </c>
      <c r="AA68" s="337"/>
      <c r="AB68" s="99">
        <f>K68+P68+W68</f>
        <v>2.6666666666666665</v>
      </c>
    </row>
    <row r="70" spans="1:28" x14ac:dyDescent="0.2">
      <c r="A70" s="275"/>
      <c r="B70" s="276"/>
      <c r="C70" s="12" t="s">
        <v>1</v>
      </c>
      <c r="D70" s="345" t="s">
        <v>627</v>
      </c>
      <c r="E70" s="346"/>
      <c r="F70" s="346"/>
      <c r="G70" s="347"/>
      <c r="H70" s="41" t="s">
        <v>37</v>
      </c>
      <c r="I70" s="41" t="s">
        <v>36</v>
      </c>
      <c r="K70" s="55">
        <v>2</v>
      </c>
      <c r="L70" s="55" t="s">
        <v>67</v>
      </c>
      <c r="M70" s="55"/>
      <c r="N70" s="55" t="s">
        <v>59</v>
      </c>
      <c r="O70" s="56">
        <v>4</v>
      </c>
      <c r="P70" s="260" t="s">
        <v>60</v>
      </c>
      <c r="R70" s="55">
        <v>1</v>
      </c>
      <c r="S70" s="55" t="s">
        <v>74</v>
      </c>
    </row>
    <row r="71" spans="1:28" x14ac:dyDescent="0.2">
      <c r="A71" s="275"/>
      <c r="B71" s="276"/>
      <c r="C71" s="208" t="s">
        <v>628</v>
      </c>
      <c r="D71" s="348" t="s">
        <v>712</v>
      </c>
      <c r="E71" s="335"/>
      <c r="F71" s="335"/>
      <c r="G71" s="336"/>
      <c r="H71" s="278">
        <v>2012</v>
      </c>
      <c r="I71" s="295" t="s">
        <v>713</v>
      </c>
      <c r="K71" s="55"/>
      <c r="L71" s="55"/>
      <c r="M71" s="55"/>
      <c r="N71" s="58" t="s">
        <v>61</v>
      </c>
      <c r="O71" s="56">
        <v>3</v>
      </c>
      <c r="P71" s="260" t="s">
        <v>62</v>
      </c>
      <c r="S71">
        <v>4</v>
      </c>
      <c r="T71" s="337" t="s">
        <v>75</v>
      </c>
      <c r="U71" s="337"/>
      <c r="V71" s="337"/>
      <c r="W71" s="337"/>
      <c r="X71" s="337"/>
      <c r="Y71" s="337"/>
    </row>
    <row r="72" spans="1:28" x14ac:dyDescent="0.2">
      <c r="A72" s="275"/>
      <c r="B72" s="276"/>
      <c r="C72" s="208" t="s">
        <v>629</v>
      </c>
      <c r="D72" s="330" t="s">
        <v>647</v>
      </c>
      <c r="E72" s="335"/>
      <c r="F72" s="335"/>
      <c r="G72" s="336"/>
      <c r="H72" s="278">
        <v>2009</v>
      </c>
      <c r="I72" s="201" t="s">
        <v>520</v>
      </c>
      <c r="K72" s="55"/>
      <c r="L72" s="55"/>
      <c r="M72" s="55"/>
      <c r="N72" s="58" t="s">
        <v>63</v>
      </c>
      <c r="O72" s="56">
        <v>2</v>
      </c>
      <c r="P72" s="260" t="s">
        <v>64</v>
      </c>
      <c r="S72">
        <v>3</v>
      </c>
      <c r="T72" s="337" t="s">
        <v>76</v>
      </c>
      <c r="U72" s="337"/>
      <c r="V72" s="337"/>
      <c r="W72" s="337"/>
      <c r="X72" s="337"/>
      <c r="Y72" s="337"/>
    </row>
    <row r="73" spans="1:28" x14ac:dyDescent="0.2">
      <c r="A73" s="275"/>
      <c r="B73" s="276"/>
      <c r="C73" s="208" t="s">
        <v>630</v>
      </c>
      <c r="D73" s="330"/>
      <c r="E73" s="335"/>
      <c r="F73" s="335"/>
      <c r="G73" s="336"/>
      <c r="H73" s="278"/>
      <c r="I73" s="278"/>
      <c r="K73" s="55"/>
      <c r="L73" s="55"/>
      <c r="M73" s="55"/>
      <c r="N73" s="58" t="s">
        <v>65</v>
      </c>
      <c r="O73" s="56">
        <v>1</v>
      </c>
      <c r="P73" s="260" t="s">
        <v>66</v>
      </c>
      <c r="S73">
        <v>2</v>
      </c>
      <c r="T73" s="337" t="s">
        <v>77</v>
      </c>
      <c r="U73" s="337"/>
      <c r="V73" s="337"/>
      <c r="W73" s="337"/>
      <c r="X73" s="337"/>
      <c r="Y73" s="337"/>
    </row>
    <row r="74" spans="1:28" x14ac:dyDescent="0.2">
      <c r="A74" s="275"/>
      <c r="B74" s="276"/>
      <c r="C74" s="208" t="s">
        <v>631</v>
      </c>
      <c r="D74" s="330"/>
      <c r="E74" s="335"/>
      <c r="F74" s="335"/>
      <c r="G74" s="336"/>
      <c r="H74" s="278"/>
      <c r="I74" s="278"/>
      <c r="S74">
        <v>1</v>
      </c>
      <c r="T74" s="338" t="s">
        <v>79</v>
      </c>
      <c r="U74" s="338"/>
      <c r="V74" s="338"/>
      <c r="W74" s="338"/>
      <c r="X74" s="338"/>
    </row>
    <row r="75" spans="1:28" x14ac:dyDescent="0.2">
      <c r="A75" s="275"/>
      <c r="B75" s="276"/>
      <c r="C75" s="208" t="s">
        <v>648</v>
      </c>
      <c r="D75" s="330"/>
      <c r="E75" s="335"/>
      <c r="F75" s="335"/>
      <c r="G75" s="336"/>
      <c r="H75" s="278"/>
      <c r="I75" s="278"/>
      <c r="S75">
        <v>0</v>
      </c>
      <c r="T75" s="338" t="s">
        <v>78</v>
      </c>
      <c r="U75" s="338"/>
      <c r="V75" s="338"/>
      <c r="W75" s="338"/>
      <c r="X75" s="257"/>
    </row>
    <row r="76" spans="1:28" x14ac:dyDescent="0.2">
      <c r="A76" s="275"/>
      <c r="B76" s="276"/>
      <c r="C76" s="208" t="s">
        <v>632</v>
      </c>
      <c r="D76" s="348" t="s">
        <v>650</v>
      </c>
      <c r="E76" s="335"/>
      <c r="F76" s="335"/>
      <c r="G76" s="336"/>
      <c r="H76" s="278">
        <v>2010</v>
      </c>
      <c r="I76" s="295" t="s">
        <v>651</v>
      </c>
    </row>
    <row r="77" spans="1:28" x14ac:dyDescent="0.2">
      <c r="A77" s="275"/>
      <c r="B77" s="276"/>
      <c r="C77" s="208" t="s">
        <v>633</v>
      </c>
      <c r="D77" s="349" t="s">
        <v>649</v>
      </c>
      <c r="E77" s="350"/>
      <c r="F77" s="350"/>
      <c r="G77" s="351"/>
      <c r="H77" s="278">
        <v>2004</v>
      </c>
      <c r="I77" s="295" t="s">
        <v>520</v>
      </c>
    </row>
    <row r="78" spans="1:28" x14ac:dyDescent="0.2">
      <c r="A78" s="275"/>
      <c r="B78" s="276"/>
      <c r="C78" s="208" t="s">
        <v>634</v>
      </c>
      <c r="D78" s="330"/>
      <c r="E78" s="335"/>
      <c r="F78" s="335"/>
      <c r="G78" s="336"/>
      <c r="H78" s="278"/>
      <c r="I78" s="278"/>
    </row>
    <row r="79" spans="1:28" ht="12.75" customHeight="1" x14ac:dyDescent="0.2">
      <c r="A79" s="275"/>
      <c r="B79" s="275"/>
      <c r="C79" s="275"/>
      <c r="D79" s="256" t="s">
        <v>5</v>
      </c>
      <c r="E79" s="279"/>
      <c r="F79" s="280"/>
      <c r="G79" s="280"/>
      <c r="J79" s="45" t="s">
        <v>69</v>
      </c>
      <c r="K79" s="45" t="s">
        <v>4</v>
      </c>
      <c r="O79" s="45" t="s">
        <v>69</v>
      </c>
      <c r="P79" s="45" t="s">
        <v>4</v>
      </c>
      <c r="V79" s="45" t="s">
        <v>69</v>
      </c>
      <c r="W79" s="45" t="s">
        <v>4</v>
      </c>
      <c r="Z79" s="45" t="s">
        <v>4</v>
      </c>
    </row>
    <row r="80" spans="1:28" ht="12.75" customHeight="1" x14ac:dyDescent="0.2">
      <c r="A80" s="275"/>
      <c r="B80" s="275"/>
      <c r="C80" s="275"/>
      <c r="D80" s="281"/>
      <c r="E80" s="132"/>
      <c r="F80" s="132"/>
      <c r="G80" s="132"/>
      <c r="H80" s="61" t="s">
        <v>84</v>
      </c>
      <c r="I80" s="296">
        <f>(4/8)*4</f>
        <v>2</v>
      </c>
      <c r="J80" s="66">
        <f>1/3</f>
        <v>0.33333333333333331</v>
      </c>
      <c r="K80" s="75">
        <f>I80*J80</f>
        <v>0.66666666666666663</v>
      </c>
      <c r="M80" s="45" t="s">
        <v>83</v>
      </c>
      <c r="N80" s="59">
        <v>3</v>
      </c>
      <c r="O80" s="67">
        <f>J80</f>
        <v>0.33333333333333331</v>
      </c>
      <c r="P80" s="75">
        <f>N80*O80</f>
        <v>1</v>
      </c>
      <c r="T80" s="76" t="s">
        <v>82</v>
      </c>
      <c r="U80" s="59">
        <v>2</v>
      </c>
      <c r="V80" s="67">
        <f>100%-J80-O80</f>
        <v>0.33333333333333343</v>
      </c>
      <c r="W80" s="75">
        <f>U80*V80</f>
        <v>0.66666666666666685</v>
      </c>
      <c r="Z80" s="337" t="s">
        <v>80</v>
      </c>
      <c r="AA80" s="337"/>
      <c r="AB80" s="99">
        <f>K80+P80+W80</f>
        <v>2.3333333333333335</v>
      </c>
    </row>
    <row r="81" spans="1:28" ht="12.75" customHeight="1" x14ac:dyDescent="0.2">
      <c r="A81" s="275"/>
      <c r="B81" s="275"/>
      <c r="C81" s="275"/>
      <c r="D81" s="281"/>
      <c r="E81" s="132"/>
      <c r="F81" s="132"/>
      <c r="G81" s="132"/>
      <c r="H81" s="61"/>
      <c r="I81" s="61"/>
      <c r="J81" s="66"/>
      <c r="K81" s="75"/>
      <c r="M81" s="45"/>
      <c r="N81" s="67"/>
      <c r="O81" s="67"/>
      <c r="P81" s="75"/>
      <c r="T81" s="76"/>
      <c r="U81" s="67"/>
      <c r="V81" s="67"/>
      <c r="W81" s="75"/>
      <c r="Z81" s="257"/>
      <c r="AA81" s="257"/>
    </row>
    <row r="82" spans="1:28" ht="12.75" customHeight="1" x14ac:dyDescent="0.2">
      <c r="K82" s="55">
        <v>2</v>
      </c>
      <c r="L82" s="55" t="s">
        <v>67</v>
      </c>
      <c r="M82" s="55"/>
      <c r="N82" s="55" t="s">
        <v>59</v>
      </c>
      <c r="O82" s="56">
        <v>4</v>
      </c>
      <c r="P82" s="260" t="s">
        <v>60</v>
      </c>
      <c r="R82" s="55">
        <v>1</v>
      </c>
      <c r="S82" s="55" t="s">
        <v>74</v>
      </c>
      <c r="T82" s="76"/>
      <c r="U82" s="76"/>
      <c r="V82" s="76"/>
      <c r="W82" s="76"/>
      <c r="X82" s="76"/>
      <c r="Y82" s="76"/>
    </row>
    <row r="83" spans="1:28" ht="12.75" customHeight="1" x14ac:dyDescent="0.2">
      <c r="C83" s="282" t="s">
        <v>1</v>
      </c>
      <c r="D83" s="356" t="s">
        <v>635</v>
      </c>
      <c r="E83" s="357"/>
      <c r="F83" s="357"/>
      <c r="G83" s="358"/>
      <c r="H83" s="41" t="s">
        <v>37</v>
      </c>
      <c r="I83" s="41" t="s">
        <v>36</v>
      </c>
      <c r="K83" s="55"/>
      <c r="L83" s="55"/>
      <c r="M83" s="55"/>
      <c r="N83" s="58" t="s">
        <v>61</v>
      </c>
      <c r="O83" s="56">
        <v>3</v>
      </c>
      <c r="P83" s="260" t="s">
        <v>62</v>
      </c>
      <c r="R83" s="76"/>
      <c r="S83" s="76">
        <v>4</v>
      </c>
      <c r="T83" s="319" t="s">
        <v>75</v>
      </c>
      <c r="U83" s="319"/>
      <c r="V83" s="319"/>
      <c r="W83" s="319"/>
      <c r="X83" s="319"/>
      <c r="Y83" s="319"/>
    </row>
    <row r="84" spans="1:28" ht="12.75" customHeight="1" x14ac:dyDescent="0.2">
      <c r="C84" s="297" t="s">
        <v>636</v>
      </c>
      <c r="D84" s="352" t="s">
        <v>652</v>
      </c>
      <c r="E84" s="353"/>
      <c r="F84" s="353"/>
      <c r="G84" s="354"/>
      <c r="H84" s="263">
        <v>2012</v>
      </c>
      <c r="I84" s="263" t="s">
        <v>536</v>
      </c>
      <c r="K84" s="55"/>
      <c r="L84" s="55"/>
      <c r="M84" s="55"/>
      <c r="N84" s="58" t="s">
        <v>63</v>
      </c>
      <c r="O84" s="56">
        <v>2</v>
      </c>
      <c r="P84" s="260" t="s">
        <v>64</v>
      </c>
      <c r="R84" s="76"/>
      <c r="S84" s="76">
        <v>3</v>
      </c>
      <c r="T84" s="319" t="s">
        <v>76</v>
      </c>
      <c r="U84" s="319"/>
      <c r="V84" s="319"/>
      <c r="W84" s="319"/>
      <c r="X84" s="319"/>
      <c r="Y84" s="319"/>
    </row>
    <row r="85" spans="1:28" ht="14.25" customHeight="1" x14ac:dyDescent="0.2">
      <c r="C85" s="283" t="s">
        <v>637</v>
      </c>
      <c r="D85" s="352" t="s">
        <v>654</v>
      </c>
      <c r="E85" s="353"/>
      <c r="F85" s="353"/>
      <c r="G85" s="354"/>
      <c r="H85" s="263">
        <v>2010</v>
      </c>
      <c r="I85" s="263" t="s">
        <v>478</v>
      </c>
      <c r="K85" s="55"/>
      <c r="L85" s="55"/>
      <c r="M85" s="55"/>
      <c r="N85" s="58" t="s">
        <v>65</v>
      </c>
      <c r="O85" s="56">
        <v>1</v>
      </c>
      <c r="P85" s="260" t="s">
        <v>66</v>
      </c>
      <c r="R85" s="76"/>
      <c r="S85" s="76">
        <v>2</v>
      </c>
      <c r="T85" s="319" t="s">
        <v>77</v>
      </c>
      <c r="U85" s="319"/>
      <c r="V85" s="319"/>
      <c r="W85" s="319"/>
      <c r="X85" s="319"/>
      <c r="Y85" s="319"/>
    </row>
    <row r="86" spans="1:28" ht="12.75" customHeight="1" x14ac:dyDescent="0.2">
      <c r="C86" s="283" t="s">
        <v>638</v>
      </c>
      <c r="D86" s="352" t="s">
        <v>653</v>
      </c>
      <c r="E86" s="353"/>
      <c r="F86" s="353"/>
      <c r="G86" s="354"/>
      <c r="H86" s="263">
        <v>2013</v>
      </c>
      <c r="I86" s="263" t="s">
        <v>483</v>
      </c>
      <c r="P86" s="260" t="s">
        <v>446</v>
      </c>
      <c r="R86" s="76"/>
      <c r="S86" s="76">
        <v>1</v>
      </c>
      <c r="T86" s="355" t="s">
        <v>79</v>
      </c>
      <c r="U86" s="355"/>
      <c r="V86" s="355"/>
      <c r="W86" s="355"/>
      <c r="X86" s="355"/>
      <c r="Y86" s="76"/>
    </row>
    <row r="87" spans="1:28" ht="12.75" customHeight="1" x14ac:dyDescent="0.2">
      <c r="A87" s="65"/>
      <c r="B87" s="65"/>
      <c r="C87" s="283" t="s">
        <v>639</v>
      </c>
      <c r="D87" s="352" t="s">
        <v>655</v>
      </c>
      <c r="E87" s="353"/>
      <c r="F87" s="353"/>
      <c r="G87" s="354"/>
      <c r="H87" s="263">
        <v>2009</v>
      </c>
      <c r="I87" s="263" t="s">
        <v>468</v>
      </c>
      <c r="P87" s="260"/>
      <c r="R87" s="76"/>
      <c r="S87" s="76"/>
      <c r="T87" s="284"/>
      <c r="U87" s="284"/>
      <c r="V87" s="284"/>
      <c r="W87" s="284"/>
      <c r="X87" s="284"/>
      <c r="Y87" s="76"/>
    </row>
    <row r="88" spans="1:28" ht="12.75" customHeight="1" x14ac:dyDescent="0.2">
      <c r="C88" s="65"/>
      <c r="D88" s="285" t="s">
        <v>5</v>
      </c>
      <c r="E88" s="286"/>
      <c r="F88" s="122"/>
      <c r="G88" s="122"/>
      <c r="J88" s="45" t="s">
        <v>69</v>
      </c>
      <c r="K88" s="45" t="s">
        <v>4</v>
      </c>
      <c r="O88" s="45" t="s">
        <v>69</v>
      </c>
      <c r="P88" s="45" t="s">
        <v>4</v>
      </c>
      <c r="V88" s="45" t="s">
        <v>69</v>
      </c>
      <c r="W88" s="45" t="s">
        <v>4</v>
      </c>
      <c r="Z88" s="45" t="s">
        <v>4</v>
      </c>
    </row>
    <row r="89" spans="1:28" ht="12.75" customHeight="1" x14ac:dyDescent="0.2">
      <c r="C89" s="65"/>
      <c r="D89" s="287"/>
      <c r="E89" s="122"/>
      <c r="F89" s="122"/>
      <c r="G89" s="122"/>
      <c r="H89" s="61" t="s">
        <v>84</v>
      </c>
      <c r="I89" s="288">
        <v>4</v>
      </c>
      <c r="J89" s="66">
        <f>1/3</f>
        <v>0.33333333333333331</v>
      </c>
      <c r="K89" s="75">
        <f>I89*J89</f>
        <v>1.3333333333333333</v>
      </c>
      <c r="M89" s="45" t="s">
        <v>83</v>
      </c>
      <c r="N89" s="59">
        <v>4</v>
      </c>
      <c r="O89" s="67">
        <f>J89</f>
        <v>0.33333333333333331</v>
      </c>
      <c r="P89" s="75">
        <f>N89*O89</f>
        <v>1.3333333333333333</v>
      </c>
      <c r="T89" s="76" t="s">
        <v>82</v>
      </c>
      <c r="U89" s="59">
        <v>3</v>
      </c>
      <c r="V89" s="67">
        <f>100%-J89-O89</f>
        <v>0.33333333333333343</v>
      </c>
      <c r="W89" s="75">
        <f>U89*V89</f>
        <v>1.0000000000000002</v>
      </c>
      <c r="Z89" s="337" t="s">
        <v>80</v>
      </c>
      <c r="AA89" s="337"/>
      <c r="AB89" s="99">
        <f>K89+P89+W89</f>
        <v>3.666666666666667</v>
      </c>
    </row>
    <row r="90" spans="1:28" ht="15.75" customHeight="1" x14ac:dyDescent="0.2"/>
    <row r="91" spans="1:28" ht="14.25" customHeight="1" x14ac:dyDescent="0.2"/>
    <row r="92" spans="1:28" x14ac:dyDescent="0.2">
      <c r="C92" s="282" t="s">
        <v>34</v>
      </c>
      <c r="D92" s="356" t="s">
        <v>640</v>
      </c>
      <c r="E92" s="357"/>
      <c r="F92" s="357"/>
      <c r="G92" s="358"/>
      <c r="H92" s="41" t="s">
        <v>37</v>
      </c>
      <c r="I92" s="41" t="s">
        <v>36</v>
      </c>
    </row>
    <row r="93" spans="1:28" x14ac:dyDescent="0.2">
      <c r="C93" s="294" t="s">
        <v>641</v>
      </c>
      <c r="D93" s="352" t="s">
        <v>656</v>
      </c>
      <c r="E93" s="353"/>
      <c r="F93" s="353"/>
      <c r="G93" s="354"/>
      <c r="H93" s="263">
        <v>2008</v>
      </c>
      <c r="I93" s="263" t="s">
        <v>657</v>
      </c>
      <c r="K93" s="55">
        <v>2</v>
      </c>
      <c r="L93" s="55" t="s">
        <v>67</v>
      </c>
      <c r="M93" s="55"/>
      <c r="N93" s="55" t="s">
        <v>59</v>
      </c>
      <c r="O93" s="56">
        <v>4</v>
      </c>
      <c r="P93" s="260" t="s">
        <v>60</v>
      </c>
      <c r="R93" s="55">
        <v>1</v>
      </c>
      <c r="S93" s="55" t="s">
        <v>74</v>
      </c>
      <c r="T93" s="76"/>
      <c r="U93" s="76"/>
      <c r="V93" s="76"/>
      <c r="W93" s="76"/>
      <c r="X93" s="76"/>
      <c r="Y93" s="76"/>
    </row>
    <row r="94" spans="1:28" x14ac:dyDescent="0.2">
      <c r="C94" s="289" t="s">
        <v>642</v>
      </c>
      <c r="D94" s="352"/>
      <c r="E94" s="353"/>
      <c r="F94" s="353"/>
      <c r="G94" s="354"/>
      <c r="H94" s="263"/>
      <c r="I94" s="263"/>
      <c r="K94" s="55"/>
      <c r="L94" s="55"/>
      <c r="M94" s="55"/>
      <c r="N94" s="58" t="s">
        <v>61</v>
      </c>
      <c r="O94" s="56">
        <v>3</v>
      </c>
      <c r="P94" s="260" t="s">
        <v>62</v>
      </c>
      <c r="R94" s="76"/>
      <c r="S94" s="76">
        <v>4</v>
      </c>
      <c r="T94" s="319" t="s">
        <v>75</v>
      </c>
      <c r="U94" s="319"/>
      <c r="V94" s="319"/>
      <c r="W94" s="319"/>
      <c r="X94" s="319"/>
      <c r="Y94" s="319"/>
    </row>
    <row r="95" spans="1:28" x14ac:dyDescent="0.2">
      <c r="C95" s="289" t="s">
        <v>644</v>
      </c>
      <c r="D95" s="352" t="s">
        <v>659</v>
      </c>
      <c r="E95" s="353"/>
      <c r="F95" s="353"/>
      <c r="G95" s="354"/>
      <c r="H95" s="263">
        <v>2010</v>
      </c>
      <c r="I95" s="263" t="s">
        <v>583</v>
      </c>
      <c r="K95" s="55"/>
      <c r="L95" s="55"/>
      <c r="M95" s="55"/>
      <c r="N95" s="58" t="s">
        <v>63</v>
      </c>
      <c r="O95" s="56">
        <v>2</v>
      </c>
      <c r="P95" s="260" t="s">
        <v>64</v>
      </c>
      <c r="R95" s="76"/>
      <c r="S95" s="76">
        <v>3</v>
      </c>
      <c r="T95" s="319" t="s">
        <v>76</v>
      </c>
      <c r="U95" s="319"/>
      <c r="V95" s="319"/>
      <c r="W95" s="319"/>
      <c r="X95" s="319"/>
      <c r="Y95" s="319"/>
    </row>
    <row r="96" spans="1:28" x14ac:dyDescent="0.2">
      <c r="A96" s="65"/>
      <c r="B96" s="65"/>
      <c r="C96" s="289" t="s">
        <v>643</v>
      </c>
      <c r="D96" s="352"/>
      <c r="E96" s="353"/>
      <c r="F96" s="353"/>
      <c r="G96" s="354"/>
      <c r="H96" s="263"/>
      <c r="I96" s="263"/>
      <c r="K96" s="55"/>
      <c r="L96" s="55"/>
      <c r="M96" s="55"/>
      <c r="N96" s="58" t="s">
        <v>65</v>
      </c>
      <c r="O96" s="56">
        <v>1</v>
      </c>
      <c r="P96" s="260" t="s">
        <v>66</v>
      </c>
      <c r="R96" s="76"/>
      <c r="S96" s="76">
        <v>2</v>
      </c>
      <c r="T96" s="319" t="s">
        <v>77</v>
      </c>
      <c r="U96" s="319"/>
      <c r="V96" s="319"/>
      <c r="W96" s="319"/>
      <c r="X96" s="319"/>
      <c r="Y96" s="319"/>
    </row>
    <row r="97" spans="1:28" x14ac:dyDescent="0.2">
      <c r="A97" s="65"/>
      <c r="B97" s="65"/>
      <c r="C97" s="289" t="s">
        <v>658</v>
      </c>
      <c r="D97" s="348" t="s">
        <v>699</v>
      </c>
      <c r="E97" s="335"/>
      <c r="F97" s="335"/>
      <c r="G97" s="336"/>
      <c r="H97" s="315">
        <v>2010</v>
      </c>
      <c r="I97" s="298" t="s">
        <v>651</v>
      </c>
      <c r="P97" s="260" t="s">
        <v>446</v>
      </c>
      <c r="R97" s="76"/>
      <c r="S97" s="76">
        <v>1</v>
      </c>
      <c r="T97" s="319" t="s">
        <v>79</v>
      </c>
      <c r="U97" s="319"/>
      <c r="V97" s="319"/>
      <c r="W97" s="319"/>
      <c r="X97" s="319"/>
      <c r="Y97" s="319"/>
    </row>
    <row r="98" spans="1:28" ht="12.75" customHeight="1" x14ac:dyDescent="0.2">
      <c r="C98" s="289" t="s">
        <v>660</v>
      </c>
      <c r="D98" s="352" t="s">
        <v>661</v>
      </c>
      <c r="E98" s="353"/>
      <c r="F98" s="353"/>
      <c r="G98" s="354"/>
      <c r="H98" s="263">
        <v>2007</v>
      </c>
      <c r="I98" s="298" t="s">
        <v>520</v>
      </c>
      <c r="R98" s="76"/>
      <c r="S98" s="76">
        <v>0</v>
      </c>
      <c r="T98" s="284" t="s">
        <v>78</v>
      </c>
      <c r="U98" s="284"/>
      <c r="V98" s="284"/>
      <c r="W98" s="284"/>
      <c r="X98" s="290"/>
      <c r="Y98" s="76"/>
    </row>
    <row r="99" spans="1:28" ht="12.75" customHeight="1" x14ac:dyDescent="0.2">
      <c r="C99" s="65"/>
      <c r="D99" s="291" t="s">
        <v>5</v>
      </c>
      <c r="E99" s="292"/>
      <c r="F99" s="293"/>
      <c r="G99" s="293"/>
      <c r="J99" s="45" t="s">
        <v>69</v>
      </c>
      <c r="K99" s="45" t="s">
        <v>4</v>
      </c>
      <c r="O99" s="45" t="s">
        <v>69</v>
      </c>
      <c r="P99" s="45" t="s">
        <v>4</v>
      </c>
      <c r="V99" s="45" t="s">
        <v>69</v>
      </c>
      <c r="W99" s="45" t="s">
        <v>4</v>
      </c>
      <c r="Z99" s="45" t="s">
        <v>4</v>
      </c>
    </row>
    <row r="100" spans="1:28" ht="12.75" customHeight="1" x14ac:dyDescent="0.2">
      <c r="C100" s="65"/>
      <c r="D100" s="287"/>
      <c r="E100" s="122"/>
      <c r="F100" s="122"/>
      <c r="G100" s="122"/>
      <c r="H100" s="61" t="s">
        <v>84</v>
      </c>
      <c r="I100" s="299">
        <f>(4/6)*4</f>
        <v>2.6666666666666665</v>
      </c>
      <c r="J100" s="66">
        <f>1/3</f>
        <v>0.33333333333333331</v>
      </c>
      <c r="K100" s="75">
        <f>I100*J100</f>
        <v>0.88888888888888884</v>
      </c>
      <c r="M100" s="45" t="s">
        <v>83</v>
      </c>
      <c r="N100" s="59">
        <v>3</v>
      </c>
      <c r="O100" s="67">
        <f>J100</f>
        <v>0.33333333333333331</v>
      </c>
      <c r="P100" s="75">
        <f>N100*O100</f>
        <v>1</v>
      </c>
      <c r="T100" s="76" t="s">
        <v>82</v>
      </c>
      <c r="U100" s="59">
        <v>3</v>
      </c>
      <c r="V100" s="67">
        <f>100%-J100-O100</f>
        <v>0.33333333333333343</v>
      </c>
      <c r="W100" s="75">
        <f>U100*V100</f>
        <v>1.0000000000000002</v>
      </c>
      <c r="Z100" s="257" t="s">
        <v>80</v>
      </c>
      <c r="AA100" s="257"/>
      <c r="AB100" s="99">
        <f>K100+P100+W100</f>
        <v>2.8888888888888893</v>
      </c>
    </row>
    <row r="103" spans="1:28" ht="12.75" customHeight="1" x14ac:dyDescent="0.2">
      <c r="C103" s="277" t="s">
        <v>34</v>
      </c>
      <c r="D103" s="345" t="s">
        <v>645</v>
      </c>
      <c r="E103" s="346"/>
      <c r="F103" s="346"/>
      <c r="G103" s="347"/>
      <c r="H103" s="41" t="s">
        <v>37</v>
      </c>
      <c r="I103" s="41" t="s">
        <v>36</v>
      </c>
      <c r="K103" s="55">
        <v>2</v>
      </c>
      <c r="L103" s="55" t="s">
        <v>67</v>
      </c>
      <c r="M103" s="55"/>
      <c r="N103" s="55" t="s">
        <v>59</v>
      </c>
      <c r="O103" s="56">
        <v>4</v>
      </c>
      <c r="P103" s="260" t="s">
        <v>60</v>
      </c>
      <c r="R103" s="55">
        <v>1</v>
      </c>
      <c r="S103" s="55" t="s">
        <v>74</v>
      </c>
      <c r="T103" s="76"/>
      <c r="U103" s="76"/>
      <c r="V103" s="76"/>
      <c r="W103" s="76"/>
      <c r="X103" s="76"/>
      <c r="Y103" s="76"/>
    </row>
    <row r="104" spans="1:28" ht="15.75" customHeight="1" x14ac:dyDescent="0.2">
      <c r="C104" s="289" t="s">
        <v>667</v>
      </c>
      <c r="D104" s="330"/>
      <c r="E104" s="335"/>
      <c r="F104" s="335"/>
      <c r="G104" s="336"/>
      <c r="H104" s="278"/>
      <c r="I104" s="278"/>
      <c r="K104" s="55"/>
      <c r="L104" s="55"/>
      <c r="M104" s="55"/>
      <c r="N104" s="58" t="s">
        <v>61</v>
      </c>
      <c r="O104" s="56">
        <v>3</v>
      </c>
      <c r="P104" s="260" t="s">
        <v>62</v>
      </c>
      <c r="R104" s="76"/>
      <c r="S104" s="76">
        <v>4</v>
      </c>
      <c r="T104" s="319" t="s">
        <v>75</v>
      </c>
      <c r="U104" s="319"/>
      <c r="V104" s="319"/>
      <c r="W104" s="319"/>
      <c r="X104" s="319"/>
      <c r="Y104" s="319"/>
    </row>
    <row r="105" spans="1:28" x14ac:dyDescent="0.2">
      <c r="C105" s="289" t="s">
        <v>666</v>
      </c>
      <c r="D105" s="330"/>
      <c r="E105" s="335"/>
      <c r="F105" s="335"/>
      <c r="G105" s="336"/>
      <c r="H105" s="278"/>
      <c r="I105" s="278"/>
      <c r="K105" s="55"/>
      <c r="L105" s="55"/>
      <c r="M105" s="55"/>
      <c r="N105" s="58" t="s">
        <v>63</v>
      </c>
      <c r="O105" s="56">
        <v>2</v>
      </c>
      <c r="P105" s="260" t="s">
        <v>64</v>
      </c>
      <c r="R105" s="76"/>
      <c r="S105" s="76">
        <v>3</v>
      </c>
      <c r="T105" s="319" t="s">
        <v>76</v>
      </c>
      <c r="U105" s="319"/>
      <c r="V105" s="319"/>
      <c r="W105" s="319"/>
      <c r="X105" s="319"/>
      <c r="Y105" s="319"/>
    </row>
    <row r="106" spans="1:28" ht="14.25" customHeight="1" x14ac:dyDescent="0.2">
      <c r="C106" s="289" t="s">
        <v>664</v>
      </c>
      <c r="D106" s="348" t="s">
        <v>699</v>
      </c>
      <c r="E106" s="335"/>
      <c r="F106" s="335"/>
      <c r="G106" s="336"/>
      <c r="H106" s="315">
        <v>2010</v>
      </c>
      <c r="I106" s="298" t="s">
        <v>651</v>
      </c>
      <c r="K106" s="55"/>
      <c r="L106" s="55"/>
      <c r="M106" s="55"/>
      <c r="N106" s="58"/>
      <c r="O106" s="56"/>
      <c r="P106" s="260"/>
      <c r="R106" s="76"/>
      <c r="S106" s="76">
        <v>2</v>
      </c>
      <c r="T106" s="319" t="s">
        <v>77</v>
      </c>
      <c r="U106" s="319"/>
      <c r="V106" s="319"/>
      <c r="W106" s="319"/>
      <c r="X106" s="319"/>
      <c r="Y106" s="319"/>
    </row>
    <row r="107" spans="1:28" ht="14.25" customHeight="1" x14ac:dyDescent="0.2">
      <c r="C107" s="289" t="s">
        <v>665</v>
      </c>
      <c r="D107" s="330"/>
      <c r="E107" s="335"/>
      <c r="F107" s="335"/>
      <c r="G107" s="336"/>
      <c r="H107" s="278"/>
      <c r="I107" s="278"/>
      <c r="K107" s="55"/>
      <c r="L107" s="55"/>
      <c r="M107" s="55"/>
      <c r="N107" s="58"/>
      <c r="O107" s="56"/>
      <c r="P107" s="260"/>
      <c r="R107" s="76"/>
      <c r="S107" s="76">
        <v>1</v>
      </c>
      <c r="T107" s="319" t="s">
        <v>79</v>
      </c>
      <c r="U107" s="319"/>
      <c r="V107" s="319"/>
      <c r="W107" s="319"/>
      <c r="X107" s="319"/>
      <c r="Y107" s="319"/>
    </row>
    <row r="108" spans="1:28" ht="26.45" customHeight="1" x14ac:dyDescent="0.2">
      <c r="C108" s="289" t="s">
        <v>646</v>
      </c>
      <c r="D108" s="330"/>
      <c r="E108" s="335"/>
      <c r="F108" s="335"/>
      <c r="G108" s="336"/>
      <c r="H108" s="278"/>
      <c r="I108" s="278"/>
      <c r="K108" s="55"/>
      <c r="L108" s="55"/>
      <c r="M108" s="55"/>
      <c r="N108" s="58" t="s">
        <v>65</v>
      </c>
      <c r="O108" s="56">
        <v>1</v>
      </c>
      <c r="P108" s="260" t="s">
        <v>66</v>
      </c>
      <c r="R108" s="76"/>
    </row>
    <row r="109" spans="1:28" ht="15.75" customHeight="1" x14ac:dyDescent="0.2">
      <c r="C109" s="289" t="s">
        <v>662</v>
      </c>
      <c r="D109" s="348" t="s">
        <v>663</v>
      </c>
      <c r="E109" s="335"/>
      <c r="F109" s="335"/>
      <c r="G109" s="336"/>
      <c r="H109" s="278">
        <v>2012</v>
      </c>
      <c r="I109" s="295" t="s">
        <v>536</v>
      </c>
      <c r="R109" s="76"/>
      <c r="S109" s="76">
        <v>0</v>
      </c>
      <c r="T109" s="355" t="s">
        <v>78</v>
      </c>
      <c r="U109" s="355"/>
      <c r="V109" s="355"/>
      <c r="W109" s="355"/>
      <c r="X109" s="290"/>
      <c r="Y109" s="76"/>
    </row>
    <row r="110" spans="1:28" ht="12.75" customHeight="1" x14ac:dyDescent="0.2">
      <c r="A110" s="275"/>
      <c r="B110" s="275"/>
      <c r="C110" s="275"/>
      <c r="D110" s="256" t="s">
        <v>5</v>
      </c>
      <c r="E110" s="279"/>
      <c r="F110" s="280"/>
      <c r="G110" s="280"/>
      <c r="J110" s="45" t="s">
        <v>69</v>
      </c>
      <c r="K110" s="45" t="s">
        <v>4</v>
      </c>
      <c r="O110" s="45" t="s">
        <v>69</v>
      </c>
      <c r="P110" s="45" t="s">
        <v>4</v>
      </c>
      <c r="V110" s="45" t="s">
        <v>69</v>
      </c>
      <c r="W110" s="45" t="s">
        <v>4</v>
      </c>
      <c r="Z110" s="45" t="s">
        <v>4</v>
      </c>
    </row>
    <row r="111" spans="1:28" ht="12.75" customHeight="1" x14ac:dyDescent="0.2">
      <c r="A111" s="275"/>
      <c r="B111" s="275"/>
      <c r="C111" s="275"/>
      <c r="D111" s="281"/>
      <c r="E111" s="132"/>
      <c r="F111" s="132"/>
      <c r="G111" s="132"/>
      <c r="H111" s="61" t="s">
        <v>84</v>
      </c>
      <c r="I111" s="296">
        <f>(2/6)*4</f>
        <v>1.3333333333333333</v>
      </c>
      <c r="J111" s="66">
        <f>1/3</f>
        <v>0.33333333333333331</v>
      </c>
      <c r="K111" s="75">
        <f>I111*J111</f>
        <v>0.44444444444444442</v>
      </c>
      <c r="M111" s="45" t="s">
        <v>83</v>
      </c>
      <c r="N111" s="59">
        <v>3</v>
      </c>
      <c r="O111" s="67">
        <f>J111</f>
        <v>0.33333333333333331</v>
      </c>
      <c r="P111" s="75">
        <f>N111*O111</f>
        <v>1</v>
      </c>
      <c r="T111" s="76" t="s">
        <v>82</v>
      </c>
      <c r="U111" s="59">
        <v>3</v>
      </c>
      <c r="V111" s="67">
        <f>100%-J111-O111</f>
        <v>0.33333333333333343</v>
      </c>
      <c r="W111" s="75">
        <f>U111*V111</f>
        <v>1.0000000000000002</v>
      </c>
      <c r="Z111" s="337" t="s">
        <v>80</v>
      </c>
      <c r="AA111" s="337"/>
      <c r="AB111" s="99">
        <f>K111+P111+W111</f>
        <v>2.4444444444444446</v>
      </c>
    </row>
  </sheetData>
  <mergeCells count="128">
    <mergeCell ref="D109:G109"/>
    <mergeCell ref="T109:W109"/>
    <mergeCell ref="Z111:AA111"/>
    <mergeCell ref="D71:G71"/>
    <mergeCell ref="D106:G106"/>
    <mergeCell ref="D105:G105"/>
    <mergeCell ref="T105:Y105"/>
    <mergeCell ref="D108:G108"/>
    <mergeCell ref="T106:Y106"/>
    <mergeCell ref="D107:G107"/>
    <mergeCell ref="D103:G103"/>
    <mergeCell ref="D104:G104"/>
    <mergeCell ref="T104:Y104"/>
    <mergeCell ref="D97:G97"/>
    <mergeCell ref="T97:Y97"/>
    <mergeCell ref="D98:G98"/>
    <mergeCell ref="D95:G95"/>
    <mergeCell ref="T95:Y95"/>
    <mergeCell ref="D96:G96"/>
    <mergeCell ref="T96:Y96"/>
    <mergeCell ref="Z89:AA89"/>
    <mergeCell ref="D92:G92"/>
    <mergeCell ref="D93:G93"/>
    <mergeCell ref="D94:G94"/>
    <mergeCell ref="T94:Y94"/>
    <mergeCell ref="D86:G86"/>
    <mergeCell ref="T86:X86"/>
    <mergeCell ref="D87:G87"/>
    <mergeCell ref="Z80:AA80"/>
    <mergeCell ref="D83:G83"/>
    <mergeCell ref="T83:Y83"/>
    <mergeCell ref="D84:G84"/>
    <mergeCell ref="T84:Y84"/>
    <mergeCell ref="D85:G85"/>
    <mergeCell ref="T85:Y85"/>
    <mergeCell ref="D76:G76"/>
    <mergeCell ref="D77:G77"/>
    <mergeCell ref="D78:G78"/>
    <mergeCell ref="D73:G73"/>
    <mergeCell ref="T73:Y73"/>
    <mergeCell ref="D74:G74"/>
    <mergeCell ref="T74:X74"/>
    <mergeCell ref="D75:G75"/>
    <mergeCell ref="T75:W75"/>
    <mergeCell ref="D70:G70"/>
    <mergeCell ref="D72:G72"/>
    <mergeCell ref="T71:Y71"/>
    <mergeCell ref="T72:Y72"/>
    <mergeCell ref="Z49:AA49"/>
    <mergeCell ref="D10:G10"/>
    <mergeCell ref="D29:G29"/>
    <mergeCell ref="D43:G43"/>
    <mergeCell ref="Z68:AA68"/>
    <mergeCell ref="T58:X58"/>
    <mergeCell ref="T60:W60"/>
    <mergeCell ref="T18:Y18"/>
    <mergeCell ref="T19:Y19"/>
    <mergeCell ref="T20:Y20"/>
    <mergeCell ref="T21:X21"/>
    <mergeCell ref="Z33:AA33"/>
    <mergeCell ref="T52:Y52"/>
    <mergeCell ref="T54:Y54"/>
    <mergeCell ref="T55:Y55"/>
    <mergeCell ref="T36:Y36"/>
    <mergeCell ref="T37:Y37"/>
    <mergeCell ref="T38:Y38"/>
    <mergeCell ref="T40:X40"/>
    <mergeCell ref="T41:W41"/>
    <mergeCell ref="T7:Y7"/>
    <mergeCell ref="T9:Y9"/>
    <mergeCell ref="T11:Y11"/>
    <mergeCell ref="T13:W13"/>
    <mergeCell ref="Z15:AA15"/>
    <mergeCell ref="L2:P2"/>
    <mergeCell ref="R2:X2"/>
    <mergeCell ref="Z2:AB2"/>
    <mergeCell ref="D62:G62"/>
    <mergeCell ref="D23:G23"/>
    <mergeCell ref="C3:I3"/>
    <mergeCell ref="D16:G16"/>
    <mergeCell ref="D17:G17"/>
    <mergeCell ref="D18:G18"/>
    <mergeCell ref="D19:G19"/>
    <mergeCell ref="T12:X12"/>
    <mergeCell ref="D37:G37"/>
    <mergeCell ref="D38:G38"/>
    <mergeCell ref="D22:G22"/>
    <mergeCell ref="D20:G20"/>
    <mergeCell ref="D41:G41"/>
    <mergeCell ref="D42:G42"/>
    <mergeCell ref="D44:G44"/>
    <mergeCell ref="D46:G46"/>
    <mergeCell ref="D64:G64"/>
    <mergeCell ref="D61:G61"/>
    <mergeCell ref="D63:G63"/>
    <mergeCell ref="D54:G54"/>
    <mergeCell ref="D55:G55"/>
    <mergeCell ref="D58:G58"/>
    <mergeCell ref="D60:G60"/>
    <mergeCell ref="D50:G50"/>
    <mergeCell ref="D51:G51"/>
    <mergeCell ref="D52:G52"/>
    <mergeCell ref="D57:G57"/>
    <mergeCell ref="D59:G59"/>
    <mergeCell ref="T107:Y107"/>
    <mergeCell ref="G1:K1"/>
    <mergeCell ref="D6:G6"/>
    <mergeCell ref="D7:G7"/>
    <mergeCell ref="D9:G9"/>
    <mergeCell ref="D11:G11"/>
    <mergeCell ref="C2:I2"/>
    <mergeCell ref="D8:G8"/>
    <mergeCell ref="D21:G21"/>
    <mergeCell ref="D56:G56"/>
    <mergeCell ref="D45:G45"/>
    <mergeCell ref="D53:G53"/>
    <mergeCell ref="D24:G24"/>
    <mergeCell ref="D25:G25"/>
    <mergeCell ref="D27:G27"/>
    <mergeCell ref="D30:G30"/>
    <mergeCell ref="D26:G26"/>
    <mergeCell ref="D34:G34"/>
    <mergeCell ref="D35:G35"/>
    <mergeCell ref="D36:G36"/>
    <mergeCell ref="D39:G39"/>
    <mergeCell ref="D28:G28"/>
    <mergeCell ref="D65:G65"/>
    <mergeCell ref="D40:G40"/>
  </mergeCells>
  <pageMargins left="0.7" right="0.7" top="0.75" bottom="0.75" header="0.3" footer="0.3"/>
  <pageSetup paperSize="9" orientation="portrait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1"/>
  <sheetViews>
    <sheetView topLeftCell="A57" zoomScale="85" zoomScaleNormal="85" zoomScalePageLayoutView="85" workbookViewId="0">
      <selection activeCell="T81" sqref="T81"/>
    </sheetView>
  </sheetViews>
  <sheetFormatPr defaultColWidth="8.85546875" defaultRowHeight="12.75" x14ac:dyDescent="0.2"/>
  <cols>
    <col min="3" max="3" width="3.42578125" customWidth="1"/>
    <col min="6" max="6" width="3.28515625" customWidth="1"/>
    <col min="7" max="7" width="4.42578125" customWidth="1"/>
    <col min="8" max="8" width="11.42578125" customWidth="1"/>
    <col min="9" max="9" width="10.85546875" customWidth="1"/>
    <col min="10" max="10" width="7" customWidth="1"/>
    <col min="11" max="11" width="6.42578125" style="118" customWidth="1"/>
    <col min="12" max="12" width="4.140625" customWidth="1"/>
    <col min="14" max="14" width="7.140625" customWidth="1"/>
    <col min="20" max="20" width="12" customWidth="1"/>
    <col min="22" max="22" width="8.85546875" style="118"/>
    <col min="23" max="23" width="4.28515625" customWidth="1"/>
  </cols>
  <sheetData>
    <row r="1" spans="1:27" ht="18" customHeight="1" x14ac:dyDescent="0.2">
      <c r="F1" s="378" t="s">
        <v>315</v>
      </c>
      <c r="G1" s="378"/>
      <c r="H1" s="378"/>
      <c r="I1" s="378"/>
      <c r="J1" s="378"/>
      <c r="K1" s="378"/>
      <c r="L1" s="378"/>
      <c r="M1" s="384" t="s">
        <v>316</v>
      </c>
      <c r="N1" s="384"/>
      <c r="O1" s="384"/>
      <c r="P1" s="384"/>
      <c r="Q1" s="384"/>
      <c r="R1" s="384"/>
      <c r="S1" s="384"/>
    </row>
    <row r="2" spans="1:27" ht="18" customHeight="1" x14ac:dyDescent="0.2">
      <c r="A2" s="377" t="s">
        <v>318</v>
      </c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173"/>
      <c r="M2" s="377" t="s">
        <v>319</v>
      </c>
      <c r="N2" s="377"/>
      <c r="O2" s="377"/>
      <c r="P2" s="377"/>
      <c r="Q2" s="377"/>
      <c r="R2" s="377"/>
      <c r="S2" s="377"/>
      <c r="T2" s="377"/>
      <c r="U2" s="377"/>
    </row>
    <row r="3" spans="1:27" ht="18" customHeight="1" x14ac:dyDescent="0.2">
      <c r="A3" s="464" t="str">
        <f>Criteria1.1.1!D6</f>
        <v>Justice Sector</v>
      </c>
      <c r="B3" s="465"/>
      <c r="C3" s="465"/>
      <c r="D3" s="70"/>
      <c r="E3" s="70"/>
      <c r="F3" s="70"/>
      <c r="G3" s="70"/>
      <c r="H3" s="70"/>
      <c r="I3" s="70"/>
      <c r="J3" s="70"/>
      <c r="K3" s="120"/>
      <c r="L3" s="173"/>
      <c r="M3" s="69"/>
      <c r="N3" s="69" t="s">
        <v>23</v>
      </c>
      <c r="O3" s="69"/>
      <c r="P3" s="385"/>
      <c r="Q3" s="385"/>
      <c r="R3" s="385"/>
      <c r="S3" s="385"/>
      <c r="T3" s="69"/>
      <c r="U3" s="69"/>
    </row>
    <row r="4" spans="1:27" ht="18" customHeight="1" x14ac:dyDescent="0.2">
      <c r="A4" s="45"/>
      <c r="B4" s="58" t="s">
        <v>120</v>
      </c>
      <c r="C4" s="56">
        <v>4</v>
      </c>
      <c r="D4" s="90" t="s">
        <v>338</v>
      </c>
      <c r="E4" s="90"/>
      <c r="F4" s="90"/>
      <c r="G4" s="90"/>
      <c r="H4" s="90"/>
      <c r="I4" s="90"/>
      <c r="J4" s="173"/>
      <c r="K4" s="121"/>
      <c r="L4" s="173"/>
      <c r="M4" s="180" t="s">
        <v>324</v>
      </c>
      <c r="N4" s="181">
        <v>4</v>
      </c>
      <c r="O4" s="174" t="s">
        <v>330</v>
      </c>
      <c r="P4" s="174"/>
      <c r="Q4" s="174"/>
      <c r="R4" s="174"/>
      <c r="S4" s="174"/>
      <c r="T4" s="174"/>
    </row>
    <row r="5" spans="1:27" ht="18" customHeight="1" x14ac:dyDescent="0.2">
      <c r="B5" s="58" t="s">
        <v>121</v>
      </c>
      <c r="C5" s="56">
        <v>3</v>
      </c>
      <c r="D5" s="90" t="s">
        <v>337</v>
      </c>
      <c r="E5" s="90"/>
      <c r="F5" s="90"/>
      <c r="G5" s="90"/>
      <c r="H5" s="90"/>
      <c r="I5" s="90"/>
      <c r="J5" s="173"/>
      <c r="K5" s="121"/>
      <c r="L5" s="173"/>
      <c r="M5" s="180" t="s">
        <v>325</v>
      </c>
      <c r="N5" s="181">
        <v>3</v>
      </c>
      <c r="O5" s="174" t="s">
        <v>331</v>
      </c>
      <c r="P5" s="174"/>
      <c r="Q5" s="174"/>
      <c r="R5" s="174"/>
      <c r="S5" s="174"/>
      <c r="T5" s="174"/>
    </row>
    <row r="6" spans="1:27" x14ac:dyDescent="0.2">
      <c r="B6" s="58" t="s">
        <v>63</v>
      </c>
      <c r="C6" s="56">
        <v>2</v>
      </c>
      <c r="D6" s="371" t="s">
        <v>336</v>
      </c>
      <c r="E6" s="371"/>
      <c r="F6" s="371"/>
      <c r="G6" s="371"/>
      <c r="H6" s="371"/>
      <c r="I6" s="371"/>
      <c r="M6" s="180" t="s">
        <v>63</v>
      </c>
      <c r="N6" s="181">
        <v>2</v>
      </c>
      <c r="O6" s="174" t="s">
        <v>332</v>
      </c>
      <c r="P6" s="174"/>
      <c r="Q6" s="174"/>
      <c r="R6" s="174"/>
      <c r="S6" s="174"/>
      <c r="T6" s="174"/>
    </row>
    <row r="7" spans="1:27" x14ac:dyDescent="0.2">
      <c r="B7" s="58" t="s">
        <v>124</v>
      </c>
      <c r="C7" s="56">
        <v>1</v>
      </c>
      <c r="D7" s="371" t="s">
        <v>339</v>
      </c>
      <c r="E7" s="371"/>
      <c r="F7" s="371"/>
      <c r="G7" s="371"/>
      <c r="H7" s="371"/>
      <c r="I7" s="371"/>
      <c r="M7" s="180" t="s">
        <v>326</v>
      </c>
      <c r="N7" s="181">
        <v>1</v>
      </c>
      <c r="O7" s="174" t="s">
        <v>333</v>
      </c>
      <c r="P7" s="174"/>
      <c r="Q7" s="174"/>
      <c r="R7" s="174"/>
      <c r="S7" s="174"/>
      <c r="T7" s="174"/>
    </row>
    <row r="8" spans="1:27" ht="12.75" customHeight="1" x14ac:dyDescent="0.2">
      <c r="C8" s="172">
        <v>0</v>
      </c>
      <c r="D8" s="371" t="s">
        <v>335</v>
      </c>
      <c r="E8" s="371"/>
      <c r="F8" s="371"/>
      <c r="G8" s="371"/>
      <c r="H8" s="371"/>
      <c r="I8" s="371"/>
      <c r="M8" s="180" t="s">
        <v>327</v>
      </c>
      <c r="N8" s="181">
        <v>0</v>
      </c>
      <c r="O8" s="174" t="s">
        <v>334</v>
      </c>
      <c r="P8" s="174"/>
      <c r="Q8" s="174"/>
      <c r="R8" s="174"/>
      <c r="S8" s="174"/>
      <c r="T8" s="174"/>
    </row>
    <row r="9" spans="1:27" ht="42.75" customHeight="1" x14ac:dyDescent="0.2">
      <c r="B9" s="386" t="s">
        <v>459</v>
      </c>
      <c r="C9" s="387"/>
      <c r="D9" s="387"/>
      <c r="E9" s="387"/>
      <c r="F9" s="387"/>
      <c r="G9" s="387"/>
      <c r="H9" s="387"/>
      <c r="I9" s="387"/>
      <c r="M9" s="462" t="s">
        <v>458</v>
      </c>
      <c r="N9" s="463"/>
      <c r="O9" s="463"/>
      <c r="P9" s="463"/>
      <c r="Q9" s="463"/>
      <c r="R9" s="463"/>
      <c r="S9" s="463"/>
      <c r="T9" s="463"/>
    </row>
    <row r="10" spans="1:27" x14ac:dyDescent="0.2">
      <c r="A10" s="45" t="s">
        <v>113</v>
      </c>
      <c r="B10" s="83" t="s">
        <v>321</v>
      </c>
      <c r="C10" s="55" t="s">
        <v>328</v>
      </c>
      <c r="G10" s="45"/>
      <c r="I10" s="87" t="str">
        <f>B10</f>
        <v>1.9.1</v>
      </c>
      <c r="J10" s="45" t="s">
        <v>69</v>
      </c>
      <c r="K10" s="119" t="s">
        <v>4</v>
      </c>
      <c r="M10" s="45" t="s">
        <v>113</v>
      </c>
      <c r="N10" s="45" t="s">
        <v>320</v>
      </c>
      <c r="O10" s="55" t="s">
        <v>322</v>
      </c>
      <c r="T10" s="87" t="str">
        <f>M10</f>
        <v>Criteria</v>
      </c>
      <c r="U10" s="45" t="s">
        <v>69</v>
      </c>
      <c r="V10" s="119" t="s">
        <v>4</v>
      </c>
    </row>
    <row r="11" spans="1:27" x14ac:dyDescent="0.2">
      <c r="C11" s="55" t="s">
        <v>329</v>
      </c>
      <c r="G11" s="45"/>
      <c r="I11" s="59">
        <v>3</v>
      </c>
      <c r="J11" s="78">
        <v>0.75</v>
      </c>
      <c r="K11" s="118">
        <f>I11*J11</f>
        <v>2.25</v>
      </c>
      <c r="O11" s="55" t="s">
        <v>323</v>
      </c>
      <c r="T11" s="59">
        <v>1</v>
      </c>
      <c r="U11" s="78">
        <v>0.25</v>
      </c>
      <c r="V11" s="118">
        <f>T11*U11</f>
        <v>0.25</v>
      </c>
      <c r="Y11" s="337" t="s">
        <v>317</v>
      </c>
      <c r="Z11" s="359"/>
      <c r="AA11" s="98">
        <f>K11+V11</f>
        <v>2.5</v>
      </c>
    </row>
    <row r="13" spans="1:27" ht="18" customHeight="1" x14ac:dyDescent="0.2">
      <c r="A13" s="464" t="str">
        <f>Criteria1.1.1!D16</f>
        <v>Security and Home Affairs Sector</v>
      </c>
      <c r="B13" s="465"/>
      <c r="C13" s="465"/>
      <c r="D13" s="70"/>
      <c r="E13" s="70"/>
      <c r="F13" s="70"/>
      <c r="G13" s="70"/>
      <c r="H13" s="70"/>
      <c r="I13" s="70"/>
      <c r="J13" s="70"/>
      <c r="K13" s="120"/>
      <c r="L13" s="173"/>
      <c r="M13" s="69"/>
      <c r="N13" s="69" t="s">
        <v>23</v>
      </c>
      <c r="O13" s="69"/>
      <c r="P13" s="385"/>
      <c r="Q13" s="385"/>
      <c r="R13" s="385"/>
      <c r="S13" s="385"/>
      <c r="T13" s="69"/>
      <c r="U13" s="69"/>
    </row>
    <row r="14" spans="1:27" ht="18" customHeight="1" x14ac:dyDescent="0.2">
      <c r="A14" s="45"/>
      <c r="B14" s="58" t="s">
        <v>120</v>
      </c>
      <c r="C14" s="56">
        <v>4</v>
      </c>
      <c r="D14" s="90" t="s">
        <v>338</v>
      </c>
      <c r="E14" s="90"/>
      <c r="F14" s="90"/>
      <c r="G14" s="90"/>
      <c r="H14" s="90"/>
      <c r="I14" s="90"/>
      <c r="J14" s="173"/>
      <c r="K14" s="121"/>
      <c r="L14" s="173"/>
      <c r="M14" s="180" t="s">
        <v>324</v>
      </c>
      <c r="N14" s="181">
        <v>4</v>
      </c>
      <c r="O14" s="174" t="s">
        <v>330</v>
      </c>
      <c r="P14" s="174"/>
      <c r="Q14" s="174"/>
      <c r="R14" s="174"/>
      <c r="S14" s="174"/>
      <c r="T14" s="174"/>
    </row>
    <row r="15" spans="1:27" ht="18" customHeight="1" x14ac:dyDescent="0.2">
      <c r="B15" s="58" t="s">
        <v>121</v>
      </c>
      <c r="C15" s="56">
        <v>3</v>
      </c>
      <c r="D15" s="90" t="s">
        <v>337</v>
      </c>
      <c r="E15" s="90"/>
      <c r="F15" s="90"/>
      <c r="G15" s="90"/>
      <c r="H15" s="90"/>
      <c r="I15" s="90"/>
      <c r="J15" s="173"/>
      <c r="K15" s="121"/>
      <c r="L15" s="173"/>
      <c r="M15" s="180" t="s">
        <v>325</v>
      </c>
      <c r="N15" s="181">
        <v>3</v>
      </c>
      <c r="O15" s="174" t="s">
        <v>331</v>
      </c>
      <c r="P15" s="174"/>
      <c r="Q15" s="174"/>
      <c r="R15" s="174"/>
      <c r="S15" s="174"/>
      <c r="T15" s="174"/>
    </row>
    <row r="16" spans="1:27" x14ac:dyDescent="0.2">
      <c r="B16" s="58" t="s">
        <v>63</v>
      </c>
      <c r="C16" s="56">
        <v>2</v>
      </c>
      <c r="D16" s="90" t="s">
        <v>340</v>
      </c>
      <c r="E16" s="90"/>
      <c r="F16" s="90"/>
      <c r="G16" s="90"/>
      <c r="H16" s="90"/>
      <c r="I16" s="90"/>
      <c r="M16" s="180" t="s">
        <v>63</v>
      </c>
      <c r="N16" s="181">
        <v>2</v>
      </c>
      <c r="O16" s="174" t="s">
        <v>332</v>
      </c>
      <c r="P16" s="174"/>
      <c r="Q16" s="174"/>
      <c r="R16" s="174"/>
      <c r="S16" s="174"/>
      <c r="T16" s="174"/>
    </row>
    <row r="17" spans="1:27" x14ac:dyDescent="0.2">
      <c r="B17" s="58" t="s">
        <v>124</v>
      </c>
      <c r="C17" s="56">
        <v>1</v>
      </c>
      <c r="D17" s="371" t="s">
        <v>339</v>
      </c>
      <c r="E17" s="371"/>
      <c r="F17" s="371"/>
      <c r="G17" s="371"/>
      <c r="H17" s="371"/>
      <c r="I17" s="371"/>
      <c r="M17" s="180" t="s">
        <v>326</v>
      </c>
      <c r="N17" s="181">
        <v>1</v>
      </c>
      <c r="O17" s="174" t="s">
        <v>333</v>
      </c>
      <c r="P17" s="174"/>
      <c r="Q17" s="174"/>
      <c r="R17" s="174"/>
      <c r="S17" s="174"/>
      <c r="T17" s="174"/>
    </row>
    <row r="18" spans="1:27" ht="12.75" customHeight="1" x14ac:dyDescent="0.2">
      <c r="C18" s="172">
        <v>0</v>
      </c>
      <c r="D18" s="371" t="s">
        <v>335</v>
      </c>
      <c r="E18" s="371"/>
      <c r="F18" s="371"/>
      <c r="G18" s="371"/>
      <c r="H18" s="371"/>
      <c r="I18" s="371"/>
      <c r="M18" s="180" t="s">
        <v>327</v>
      </c>
      <c r="N18" s="181">
        <v>0</v>
      </c>
      <c r="O18" s="174" t="s">
        <v>334</v>
      </c>
      <c r="P18" s="174"/>
      <c r="Q18" s="174"/>
      <c r="R18" s="174"/>
      <c r="S18" s="174"/>
      <c r="T18" s="174"/>
    </row>
    <row r="19" spans="1:27" ht="42.75" customHeight="1" x14ac:dyDescent="0.2">
      <c r="B19" s="386" t="s">
        <v>459</v>
      </c>
      <c r="C19" s="387"/>
      <c r="D19" s="387"/>
      <c r="E19" s="387"/>
      <c r="F19" s="387"/>
      <c r="G19" s="387"/>
      <c r="H19" s="387"/>
      <c r="I19" s="387"/>
      <c r="M19" s="462" t="s">
        <v>458</v>
      </c>
      <c r="N19" s="463"/>
      <c r="O19" s="463"/>
      <c r="P19" s="463"/>
      <c r="Q19" s="463"/>
      <c r="R19" s="463"/>
      <c r="S19" s="463"/>
      <c r="T19" s="463"/>
    </row>
    <row r="20" spans="1:27" x14ac:dyDescent="0.2">
      <c r="A20" s="45" t="s">
        <v>113</v>
      </c>
      <c r="B20" s="83" t="s">
        <v>321</v>
      </c>
      <c r="C20" s="55" t="s">
        <v>328</v>
      </c>
      <c r="G20" s="45"/>
      <c r="I20" s="87" t="str">
        <f>B20</f>
        <v>1.9.1</v>
      </c>
      <c r="J20" s="45" t="s">
        <v>69</v>
      </c>
      <c r="K20" s="119" t="s">
        <v>4</v>
      </c>
      <c r="M20" s="45" t="s">
        <v>113</v>
      </c>
      <c r="N20" s="45" t="s">
        <v>320</v>
      </c>
      <c r="O20" s="55" t="s">
        <v>322</v>
      </c>
      <c r="T20" s="87" t="str">
        <f>M20</f>
        <v>Criteria</v>
      </c>
      <c r="U20" s="45" t="s">
        <v>69</v>
      </c>
      <c r="V20" s="119" t="s">
        <v>4</v>
      </c>
    </row>
    <row r="21" spans="1:27" ht="12.75" customHeight="1" x14ac:dyDescent="0.2">
      <c r="C21" s="55" t="s">
        <v>329</v>
      </c>
      <c r="G21" s="45"/>
      <c r="I21" s="59">
        <v>3</v>
      </c>
      <c r="J21" s="78">
        <v>0.75</v>
      </c>
      <c r="K21" s="118">
        <f>I21*J21</f>
        <v>2.25</v>
      </c>
      <c r="O21" s="55" t="s">
        <v>323</v>
      </c>
      <c r="T21" s="59">
        <v>2</v>
      </c>
      <c r="U21" s="78">
        <v>0.25</v>
      </c>
      <c r="V21" s="118">
        <f>T21*U21</f>
        <v>0.5</v>
      </c>
      <c r="Y21" s="337" t="s">
        <v>317</v>
      </c>
      <c r="Z21" s="359"/>
      <c r="AA21" s="98">
        <f>K21+V21</f>
        <v>2.75</v>
      </c>
    </row>
    <row r="23" spans="1:27" ht="18" customHeight="1" x14ac:dyDescent="0.2">
      <c r="A23" s="382" t="str">
        <f>Criteria1.1.1!D34</f>
        <v>Civil Society and Fundamental Rights</v>
      </c>
      <c r="B23" s="383"/>
      <c r="C23" s="383"/>
      <c r="D23" s="383"/>
      <c r="E23" s="70"/>
      <c r="F23" s="70"/>
      <c r="G23" s="70"/>
      <c r="H23" s="70"/>
      <c r="I23" s="70"/>
      <c r="J23" s="70"/>
      <c r="K23" s="120"/>
      <c r="L23" s="173"/>
      <c r="M23" s="69"/>
      <c r="N23" s="69" t="s">
        <v>23</v>
      </c>
      <c r="O23" s="69"/>
      <c r="P23" s="385"/>
      <c r="Q23" s="385"/>
      <c r="R23" s="385"/>
      <c r="S23" s="385"/>
      <c r="T23" s="69"/>
      <c r="U23" s="69"/>
    </row>
    <row r="24" spans="1:27" ht="18" customHeight="1" x14ac:dyDescent="0.2">
      <c r="A24" s="45"/>
      <c r="B24" s="58" t="s">
        <v>120</v>
      </c>
      <c r="C24" s="56">
        <v>4</v>
      </c>
      <c r="D24" s="90" t="s">
        <v>338</v>
      </c>
      <c r="E24" s="90"/>
      <c r="F24" s="90"/>
      <c r="G24" s="90"/>
      <c r="H24" s="90"/>
      <c r="I24" s="90"/>
      <c r="J24" s="173"/>
      <c r="K24" s="121"/>
      <c r="L24" s="173"/>
      <c r="M24" s="180" t="s">
        <v>324</v>
      </c>
      <c r="N24" s="181">
        <v>4</v>
      </c>
      <c r="O24" s="174" t="s">
        <v>330</v>
      </c>
      <c r="P24" s="174"/>
      <c r="Q24" s="174"/>
      <c r="R24" s="174"/>
      <c r="S24" s="174"/>
      <c r="T24" s="174"/>
    </row>
    <row r="25" spans="1:27" ht="18" customHeight="1" x14ac:dyDescent="0.2">
      <c r="B25" s="58" t="s">
        <v>121</v>
      </c>
      <c r="C25" s="56">
        <v>3</v>
      </c>
      <c r="D25" s="90" t="s">
        <v>337</v>
      </c>
      <c r="E25" s="90"/>
      <c r="F25" s="90"/>
      <c r="G25" s="90"/>
      <c r="H25" s="90"/>
      <c r="I25" s="90"/>
      <c r="J25" s="173"/>
      <c r="K25" s="121"/>
      <c r="L25" s="173"/>
      <c r="M25" s="180" t="s">
        <v>325</v>
      </c>
      <c r="N25" s="181">
        <v>3</v>
      </c>
      <c r="O25" s="174" t="s">
        <v>331</v>
      </c>
      <c r="P25" s="174"/>
      <c r="Q25" s="174"/>
      <c r="R25" s="174"/>
      <c r="S25" s="174"/>
      <c r="T25" s="174"/>
    </row>
    <row r="26" spans="1:27" x14ac:dyDescent="0.2">
      <c r="B26" s="58" t="s">
        <v>63</v>
      </c>
      <c r="C26" s="56">
        <v>2</v>
      </c>
      <c r="D26" s="371" t="s">
        <v>336</v>
      </c>
      <c r="E26" s="371"/>
      <c r="F26" s="371"/>
      <c r="G26" s="371"/>
      <c r="H26" s="371"/>
      <c r="I26" s="371"/>
      <c r="M26" s="180" t="s">
        <v>63</v>
      </c>
      <c r="N26" s="181">
        <v>2</v>
      </c>
      <c r="O26" s="174" t="s">
        <v>332</v>
      </c>
      <c r="P26" s="174"/>
      <c r="Q26" s="174"/>
      <c r="R26" s="174"/>
      <c r="S26" s="174"/>
      <c r="T26" s="174"/>
    </row>
    <row r="27" spans="1:27" x14ac:dyDescent="0.2">
      <c r="B27" s="58" t="s">
        <v>124</v>
      </c>
      <c r="C27" s="56">
        <v>1</v>
      </c>
      <c r="D27" s="371" t="s">
        <v>339</v>
      </c>
      <c r="E27" s="371"/>
      <c r="F27" s="371"/>
      <c r="G27" s="371"/>
      <c r="H27" s="371"/>
      <c r="I27" s="371"/>
      <c r="M27" s="180" t="s">
        <v>326</v>
      </c>
      <c r="N27" s="181">
        <v>1</v>
      </c>
      <c r="O27" s="174" t="s">
        <v>333</v>
      </c>
      <c r="P27" s="174"/>
      <c r="Q27" s="174"/>
      <c r="R27" s="174"/>
      <c r="S27" s="174"/>
      <c r="T27" s="174"/>
    </row>
    <row r="28" spans="1:27" ht="12.75" customHeight="1" x14ac:dyDescent="0.2">
      <c r="C28" s="172">
        <v>0</v>
      </c>
      <c r="D28" s="371" t="s">
        <v>335</v>
      </c>
      <c r="E28" s="371"/>
      <c r="F28" s="371"/>
      <c r="G28" s="371"/>
      <c r="H28" s="371"/>
      <c r="I28" s="371"/>
      <c r="M28" s="180" t="s">
        <v>327</v>
      </c>
      <c r="N28" s="181">
        <v>0</v>
      </c>
      <c r="O28" s="174" t="s">
        <v>334</v>
      </c>
      <c r="P28" s="174"/>
      <c r="Q28" s="174"/>
      <c r="R28" s="174"/>
      <c r="S28" s="174"/>
      <c r="T28" s="174"/>
    </row>
    <row r="29" spans="1:27" ht="42.75" customHeight="1" x14ac:dyDescent="0.2">
      <c r="B29" s="386" t="s">
        <v>459</v>
      </c>
      <c r="C29" s="387"/>
      <c r="D29" s="387"/>
      <c r="E29" s="387"/>
      <c r="F29" s="387"/>
      <c r="G29" s="387"/>
      <c r="H29" s="387"/>
      <c r="I29" s="387"/>
      <c r="M29" s="462" t="s">
        <v>458</v>
      </c>
      <c r="N29" s="463"/>
      <c r="O29" s="463"/>
      <c r="P29" s="463"/>
      <c r="Q29" s="463"/>
      <c r="R29" s="463"/>
      <c r="S29" s="463"/>
      <c r="T29" s="463"/>
    </row>
    <row r="30" spans="1:27" x14ac:dyDescent="0.2">
      <c r="A30" s="45" t="s">
        <v>113</v>
      </c>
      <c r="B30" s="83" t="s">
        <v>321</v>
      </c>
      <c r="C30" s="55" t="s">
        <v>328</v>
      </c>
      <c r="G30" s="45"/>
      <c r="I30" s="87" t="str">
        <f>B30</f>
        <v>1.9.1</v>
      </c>
      <c r="J30" s="45" t="s">
        <v>69</v>
      </c>
      <c r="K30" s="119" t="s">
        <v>4</v>
      </c>
      <c r="M30" s="45" t="s">
        <v>113</v>
      </c>
      <c r="N30" s="45" t="s">
        <v>320</v>
      </c>
      <c r="O30" s="55" t="s">
        <v>322</v>
      </c>
      <c r="T30" s="87" t="str">
        <f>M30</f>
        <v>Criteria</v>
      </c>
      <c r="U30" s="45" t="s">
        <v>69</v>
      </c>
      <c r="V30" s="119" t="s">
        <v>4</v>
      </c>
    </row>
    <row r="31" spans="1:27" ht="12.75" customHeight="1" x14ac:dyDescent="0.2">
      <c r="C31" s="55" t="s">
        <v>329</v>
      </c>
      <c r="G31" s="45"/>
      <c r="I31" s="59">
        <v>3</v>
      </c>
      <c r="J31" s="78">
        <v>0.75</v>
      </c>
      <c r="K31" s="118">
        <f>I31*J31</f>
        <v>2.25</v>
      </c>
      <c r="O31" s="55" t="s">
        <v>323</v>
      </c>
      <c r="T31" s="59">
        <v>2</v>
      </c>
      <c r="U31" s="78">
        <v>0.25</v>
      </c>
      <c r="V31" s="118">
        <f>T31*U31</f>
        <v>0.5</v>
      </c>
      <c r="Y31" s="337" t="s">
        <v>317</v>
      </c>
      <c r="Z31" s="359"/>
      <c r="AA31" s="98">
        <f>K31+V31</f>
        <v>2.75</v>
      </c>
    </row>
    <row r="33" spans="1:27" ht="18" customHeight="1" x14ac:dyDescent="0.2">
      <c r="A33" s="382" t="str">
        <f>Criteria1.1.1!D50</f>
        <v>Employment, HRD, Education, Social Policies</v>
      </c>
      <c r="B33" s="383"/>
      <c r="C33" s="383"/>
      <c r="D33" s="383"/>
      <c r="E33" s="70"/>
      <c r="F33" s="70"/>
      <c r="G33" s="70"/>
      <c r="H33" s="70"/>
      <c r="I33" s="70"/>
      <c r="J33" s="70"/>
      <c r="K33" s="120"/>
      <c r="L33" s="173"/>
      <c r="M33" s="69"/>
      <c r="N33" s="69" t="s">
        <v>23</v>
      </c>
      <c r="O33" s="69"/>
      <c r="P33" s="385"/>
      <c r="Q33" s="385"/>
      <c r="R33" s="385"/>
      <c r="S33" s="385"/>
      <c r="T33" s="69"/>
      <c r="U33" s="69"/>
    </row>
    <row r="34" spans="1:27" ht="18" customHeight="1" x14ac:dyDescent="0.2">
      <c r="A34" s="45"/>
      <c r="B34" s="58" t="s">
        <v>120</v>
      </c>
      <c r="C34" s="56">
        <v>4</v>
      </c>
      <c r="D34" s="90" t="s">
        <v>338</v>
      </c>
      <c r="E34" s="90"/>
      <c r="F34" s="90"/>
      <c r="G34" s="90"/>
      <c r="H34" s="90"/>
      <c r="I34" s="90"/>
      <c r="J34" s="173"/>
      <c r="K34" s="121"/>
      <c r="L34" s="173"/>
      <c r="M34" s="180" t="s">
        <v>324</v>
      </c>
      <c r="N34" s="181">
        <v>4</v>
      </c>
      <c r="O34" s="174" t="s">
        <v>330</v>
      </c>
      <c r="P34" s="174"/>
      <c r="Q34" s="174"/>
      <c r="R34" s="174"/>
      <c r="S34" s="174"/>
      <c r="T34" s="174"/>
    </row>
    <row r="35" spans="1:27" ht="18" customHeight="1" x14ac:dyDescent="0.2">
      <c r="B35" s="58" t="s">
        <v>121</v>
      </c>
      <c r="C35" s="56">
        <v>3</v>
      </c>
      <c r="D35" s="90" t="s">
        <v>337</v>
      </c>
      <c r="E35" s="90"/>
      <c r="F35" s="90"/>
      <c r="G35" s="90"/>
      <c r="H35" s="90"/>
      <c r="I35" s="90"/>
      <c r="J35" s="173"/>
      <c r="K35" s="121"/>
      <c r="L35" s="173"/>
      <c r="M35" s="180" t="s">
        <v>325</v>
      </c>
      <c r="N35" s="181">
        <v>3</v>
      </c>
      <c r="O35" s="174" t="s">
        <v>331</v>
      </c>
      <c r="P35" s="174"/>
      <c r="Q35" s="174"/>
      <c r="R35" s="174"/>
      <c r="S35" s="174"/>
      <c r="T35" s="174"/>
    </row>
    <row r="36" spans="1:27" x14ac:dyDescent="0.2">
      <c r="B36" s="58" t="s">
        <v>63</v>
      </c>
      <c r="C36" s="56">
        <v>2</v>
      </c>
      <c r="D36" s="371" t="s">
        <v>336</v>
      </c>
      <c r="E36" s="371"/>
      <c r="F36" s="371"/>
      <c r="G36" s="371"/>
      <c r="H36" s="371"/>
      <c r="I36" s="371"/>
      <c r="M36" s="180" t="s">
        <v>63</v>
      </c>
      <c r="N36" s="181">
        <v>2</v>
      </c>
      <c r="O36" s="174" t="s">
        <v>332</v>
      </c>
      <c r="P36" s="174"/>
      <c r="Q36" s="174"/>
      <c r="R36" s="174"/>
      <c r="S36" s="174"/>
      <c r="T36" s="174"/>
    </row>
    <row r="37" spans="1:27" x14ac:dyDescent="0.2">
      <c r="B37" s="58" t="s">
        <v>124</v>
      </c>
      <c r="C37" s="56">
        <v>1</v>
      </c>
      <c r="D37" s="371" t="s">
        <v>339</v>
      </c>
      <c r="E37" s="371"/>
      <c r="F37" s="371"/>
      <c r="G37" s="371"/>
      <c r="H37" s="371"/>
      <c r="I37" s="371"/>
      <c r="M37" s="180" t="s">
        <v>326</v>
      </c>
      <c r="N37" s="181">
        <v>1</v>
      </c>
      <c r="O37" s="174" t="s">
        <v>333</v>
      </c>
      <c r="P37" s="174"/>
      <c r="Q37" s="174"/>
      <c r="R37" s="174"/>
      <c r="S37" s="174"/>
      <c r="T37" s="174"/>
    </row>
    <row r="38" spans="1:27" ht="12.75" customHeight="1" x14ac:dyDescent="0.2">
      <c r="C38" s="172">
        <v>0</v>
      </c>
      <c r="D38" s="371" t="s">
        <v>335</v>
      </c>
      <c r="E38" s="371"/>
      <c r="F38" s="371"/>
      <c r="G38" s="371"/>
      <c r="H38" s="371"/>
      <c r="I38" s="371"/>
      <c r="M38" s="180" t="s">
        <v>327</v>
      </c>
      <c r="N38" s="181">
        <v>0</v>
      </c>
      <c r="O38" s="174" t="s">
        <v>334</v>
      </c>
      <c r="P38" s="174"/>
      <c r="Q38" s="174"/>
      <c r="R38" s="174"/>
      <c r="S38" s="174"/>
      <c r="T38" s="174"/>
    </row>
    <row r="39" spans="1:27" ht="42.75" customHeight="1" x14ac:dyDescent="0.2">
      <c r="B39" s="386" t="s">
        <v>459</v>
      </c>
      <c r="C39" s="387"/>
      <c r="D39" s="387"/>
      <c r="E39" s="387"/>
      <c r="F39" s="387"/>
      <c r="G39" s="387"/>
      <c r="H39" s="387"/>
      <c r="I39" s="387"/>
      <c r="M39" s="462" t="s">
        <v>458</v>
      </c>
      <c r="N39" s="463"/>
      <c r="O39" s="463"/>
      <c r="P39" s="463"/>
      <c r="Q39" s="463"/>
      <c r="R39" s="463"/>
      <c r="S39" s="463"/>
      <c r="T39" s="463"/>
    </row>
    <row r="40" spans="1:27" x14ac:dyDescent="0.2">
      <c r="A40" s="45" t="s">
        <v>113</v>
      </c>
      <c r="B40" s="83" t="s">
        <v>321</v>
      </c>
      <c r="C40" s="55" t="s">
        <v>328</v>
      </c>
      <c r="G40" s="45"/>
      <c r="I40" s="87" t="str">
        <f>B40</f>
        <v>1.9.1</v>
      </c>
      <c r="J40" s="45" t="s">
        <v>69</v>
      </c>
      <c r="K40" s="119" t="s">
        <v>4</v>
      </c>
      <c r="M40" s="45" t="s">
        <v>113</v>
      </c>
      <c r="N40" s="45" t="s">
        <v>320</v>
      </c>
      <c r="O40" s="55" t="s">
        <v>322</v>
      </c>
      <c r="T40" s="87" t="str">
        <f>M40</f>
        <v>Criteria</v>
      </c>
      <c r="U40" s="45" t="s">
        <v>69</v>
      </c>
      <c r="V40" s="119" t="s">
        <v>4</v>
      </c>
    </row>
    <row r="41" spans="1:27" ht="12.75" customHeight="1" x14ac:dyDescent="0.2">
      <c r="C41" s="55" t="s">
        <v>329</v>
      </c>
      <c r="G41" s="45"/>
      <c r="I41" s="59">
        <v>3</v>
      </c>
      <c r="J41" s="78">
        <v>0.75</v>
      </c>
      <c r="K41" s="118">
        <f>I41*J41</f>
        <v>2.25</v>
      </c>
      <c r="O41" s="55" t="s">
        <v>323</v>
      </c>
      <c r="T41" s="59">
        <v>3</v>
      </c>
      <c r="U41" s="78">
        <v>0.25</v>
      </c>
      <c r="V41" s="118">
        <f>T41*U41</f>
        <v>0.75</v>
      </c>
      <c r="Y41" s="337" t="s">
        <v>317</v>
      </c>
      <c r="Z41" s="359"/>
      <c r="AA41" s="98">
        <f>K41+V41</f>
        <v>3</v>
      </c>
    </row>
    <row r="43" spans="1:27" x14ac:dyDescent="0.2">
      <c r="A43" s="382" t="str">
        <f>Criteria1.1.1!D70</f>
        <v>Energy Sector</v>
      </c>
      <c r="B43" s="383"/>
      <c r="C43" s="383"/>
      <c r="D43" s="383"/>
      <c r="E43" s="70"/>
      <c r="F43" s="70"/>
      <c r="G43" s="70"/>
      <c r="H43" s="70"/>
      <c r="I43" s="70"/>
      <c r="J43" s="70"/>
      <c r="K43" s="120"/>
      <c r="L43" s="173"/>
      <c r="M43" s="69"/>
      <c r="N43" s="69" t="s">
        <v>23</v>
      </c>
      <c r="O43" s="69"/>
      <c r="P43" s="385"/>
      <c r="Q43" s="385"/>
      <c r="R43" s="385"/>
      <c r="S43" s="385"/>
      <c r="T43" s="69"/>
      <c r="U43" s="69"/>
    </row>
    <row r="44" spans="1:27" x14ac:dyDescent="0.2">
      <c r="A44" s="45"/>
      <c r="B44" s="58" t="s">
        <v>120</v>
      </c>
      <c r="C44" s="56">
        <v>4</v>
      </c>
      <c r="D44" s="90" t="s">
        <v>338</v>
      </c>
      <c r="E44" s="90"/>
      <c r="F44" s="90"/>
      <c r="G44" s="90"/>
      <c r="H44" s="90"/>
      <c r="I44" s="90"/>
      <c r="J44" s="173"/>
      <c r="K44" s="121"/>
      <c r="L44" s="173"/>
      <c r="M44" s="180" t="s">
        <v>324</v>
      </c>
      <c r="N44" s="181">
        <v>4</v>
      </c>
      <c r="O44" s="174" t="s">
        <v>330</v>
      </c>
      <c r="P44" s="174"/>
      <c r="Q44" s="174"/>
      <c r="R44" s="174"/>
      <c r="S44" s="174"/>
      <c r="T44" s="174"/>
    </row>
    <row r="45" spans="1:27" x14ac:dyDescent="0.2">
      <c r="B45" s="58" t="s">
        <v>121</v>
      </c>
      <c r="C45" s="56">
        <v>3</v>
      </c>
      <c r="D45" s="90" t="s">
        <v>337</v>
      </c>
      <c r="E45" s="90"/>
      <c r="F45" s="90"/>
      <c r="G45" s="90"/>
      <c r="H45" s="90"/>
      <c r="I45" s="90"/>
      <c r="J45" s="173"/>
      <c r="K45" s="121"/>
      <c r="L45" s="173"/>
      <c r="M45" s="180" t="s">
        <v>325</v>
      </c>
      <c r="N45" s="181">
        <v>3</v>
      </c>
      <c r="O45" s="174" t="s">
        <v>331</v>
      </c>
      <c r="P45" s="174"/>
      <c r="Q45" s="174"/>
      <c r="R45" s="174"/>
      <c r="S45" s="174"/>
      <c r="T45" s="174"/>
    </row>
    <row r="46" spans="1:27" x14ac:dyDescent="0.2">
      <c r="B46" s="58" t="s">
        <v>63</v>
      </c>
      <c r="C46" s="56">
        <v>2</v>
      </c>
      <c r="D46" s="371" t="s">
        <v>336</v>
      </c>
      <c r="E46" s="371"/>
      <c r="F46" s="371"/>
      <c r="G46" s="371"/>
      <c r="H46" s="371"/>
      <c r="I46" s="371"/>
      <c r="M46" s="180" t="s">
        <v>63</v>
      </c>
      <c r="N46" s="181">
        <v>2</v>
      </c>
      <c r="O46" s="174" t="s">
        <v>332</v>
      </c>
      <c r="P46" s="174"/>
      <c r="Q46" s="174"/>
      <c r="R46" s="174"/>
      <c r="S46" s="174"/>
      <c r="T46" s="174"/>
    </row>
    <row r="47" spans="1:27" x14ac:dyDescent="0.2">
      <c r="B47" s="58" t="s">
        <v>124</v>
      </c>
      <c r="C47" s="56">
        <v>1</v>
      </c>
      <c r="D47" s="371" t="s">
        <v>339</v>
      </c>
      <c r="E47" s="371"/>
      <c r="F47" s="371"/>
      <c r="G47" s="371"/>
      <c r="H47" s="371"/>
      <c r="I47" s="371"/>
      <c r="M47" s="180" t="s">
        <v>326</v>
      </c>
      <c r="N47" s="181">
        <v>1</v>
      </c>
      <c r="O47" s="174" t="s">
        <v>333</v>
      </c>
      <c r="P47" s="174"/>
      <c r="Q47" s="174"/>
      <c r="R47" s="174"/>
      <c r="S47" s="174"/>
      <c r="T47" s="174"/>
    </row>
    <row r="48" spans="1:27" x14ac:dyDescent="0.2">
      <c r="C48" s="172">
        <v>0</v>
      </c>
      <c r="D48" s="371" t="s">
        <v>335</v>
      </c>
      <c r="E48" s="371"/>
      <c r="F48" s="371"/>
      <c r="G48" s="371"/>
      <c r="H48" s="371"/>
      <c r="I48" s="371"/>
      <c r="M48" s="180" t="s">
        <v>327</v>
      </c>
      <c r="N48" s="181">
        <v>0</v>
      </c>
      <c r="O48" s="174" t="s">
        <v>334</v>
      </c>
      <c r="P48" s="174"/>
      <c r="Q48" s="174"/>
      <c r="R48" s="174"/>
      <c r="S48" s="174"/>
      <c r="T48" s="174"/>
    </row>
    <row r="50" spans="1:27" x14ac:dyDescent="0.2">
      <c r="A50" s="45" t="s">
        <v>113</v>
      </c>
      <c r="B50" s="83" t="s">
        <v>321</v>
      </c>
      <c r="C50" s="55" t="s">
        <v>328</v>
      </c>
      <c r="G50" s="45"/>
      <c r="I50" s="87" t="str">
        <f>B50</f>
        <v>1.9.1</v>
      </c>
      <c r="J50" s="45" t="s">
        <v>69</v>
      </c>
      <c r="K50" s="119" t="s">
        <v>4</v>
      </c>
      <c r="M50" s="45" t="s">
        <v>113</v>
      </c>
      <c r="N50" s="45" t="s">
        <v>320</v>
      </c>
      <c r="O50" s="55" t="s">
        <v>322</v>
      </c>
      <c r="T50" s="87" t="str">
        <f>M50</f>
        <v>Criteria</v>
      </c>
      <c r="U50" s="45" t="s">
        <v>69</v>
      </c>
      <c r="V50" s="119" t="s">
        <v>4</v>
      </c>
    </row>
    <row r="51" spans="1:27" ht="12.75" customHeight="1" x14ac:dyDescent="0.2">
      <c r="C51" s="55" t="s">
        <v>329</v>
      </c>
      <c r="G51" s="45"/>
      <c r="I51" s="59">
        <v>3</v>
      </c>
      <c r="J51" s="78">
        <v>0.75</v>
      </c>
      <c r="K51" s="118">
        <f>I51*J51</f>
        <v>2.25</v>
      </c>
      <c r="O51" s="55" t="s">
        <v>323</v>
      </c>
      <c r="T51" s="59">
        <v>0</v>
      </c>
      <c r="U51" s="78">
        <v>0.5</v>
      </c>
      <c r="V51" s="118">
        <f>T51*U51</f>
        <v>0</v>
      </c>
      <c r="Y51" s="337" t="s">
        <v>317</v>
      </c>
      <c r="Z51" s="359"/>
      <c r="AA51" s="98">
        <f>K51+V51</f>
        <v>2.25</v>
      </c>
    </row>
    <row r="53" spans="1:27" x14ac:dyDescent="0.2">
      <c r="A53" s="382" t="str">
        <f>Criteria1.1.1!D83</f>
        <v>Transport</v>
      </c>
      <c r="B53" s="383"/>
      <c r="C53" s="383"/>
      <c r="D53" s="383"/>
      <c r="E53" s="70"/>
      <c r="F53" s="70"/>
      <c r="G53" s="70"/>
      <c r="H53" s="70"/>
      <c r="I53" s="70"/>
      <c r="J53" s="70"/>
      <c r="K53" s="120"/>
      <c r="L53" s="173"/>
      <c r="M53" s="69"/>
      <c r="N53" s="69" t="s">
        <v>23</v>
      </c>
      <c r="O53" s="69"/>
      <c r="P53" s="385"/>
      <c r="Q53" s="385"/>
      <c r="R53" s="385"/>
      <c r="S53" s="385"/>
      <c r="T53" s="69"/>
      <c r="U53" s="69"/>
    </row>
    <row r="54" spans="1:27" x14ac:dyDescent="0.2">
      <c r="A54" s="45"/>
      <c r="B54" s="58" t="s">
        <v>120</v>
      </c>
      <c r="C54" s="56">
        <v>4</v>
      </c>
      <c r="D54" s="90" t="s">
        <v>338</v>
      </c>
      <c r="E54" s="90"/>
      <c r="F54" s="90"/>
      <c r="G54" s="90"/>
      <c r="H54" s="90"/>
      <c r="I54" s="90"/>
      <c r="J54" s="173"/>
      <c r="K54" s="121"/>
      <c r="L54" s="173"/>
      <c r="M54" s="180" t="s">
        <v>324</v>
      </c>
      <c r="N54" s="181">
        <v>4</v>
      </c>
      <c r="O54" s="174" t="s">
        <v>330</v>
      </c>
      <c r="P54" s="174"/>
      <c r="Q54" s="174"/>
      <c r="R54" s="174"/>
      <c r="S54" s="174"/>
      <c r="T54" s="174"/>
    </row>
    <row r="55" spans="1:27" x14ac:dyDescent="0.2">
      <c r="B55" s="58" t="s">
        <v>121</v>
      </c>
      <c r="C55" s="56">
        <v>3</v>
      </c>
      <c r="D55" s="90" t="s">
        <v>337</v>
      </c>
      <c r="E55" s="90"/>
      <c r="F55" s="90"/>
      <c r="G55" s="90"/>
      <c r="H55" s="90"/>
      <c r="I55" s="90"/>
      <c r="J55" s="173"/>
      <c r="K55" s="121"/>
      <c r="L55" s="173"/>
      <c r="M55" s="180" t="s">
        <v>325</v>
      </c>
      <c r="N55" s="181">
        <v>3</v>
      </c>
      <c r="O55" s="174" t="s">
        <v>331</v>
      </c>
      <c r="P55" s="174"/>
      <c r="Q55" s="174"/>
      <c r="R55" s="174"/>
      <c r="S55" s="174"/>
      <c r="T55" s="174"/>
    </row>
    <row r="56" spans="1:27" x14ac:dyDescent="0.2">
      <c r="B56" s="58" t="s">
        <v>63</v>
      </c>
      <c r="C56" s="56">
        <v>2</v>
      </c>
      <c r="D56" s="371" t="s">
        <v>336</v>
      </c>
      <c r="E56" s="371"/>
      <c r="F56" s="371"/>
      <c r="G56" s="371"/>
      <c r="H56" s="371"/>
      <c r="I56" s="371"/>
      <c r="M56" s="180" t="s">
        <v>63</v>
      </c>
      <c r="N56" s="181">
        <v>2</v>
      </c>
      <c r="O56" s="174" t="s">
        <v>332</v>
      </c>
      <c r="P56" s="174"/>
      <c r="Q56" s="174"/>
      <c r="R56" s="174"/>
      <c r="S56" s="174"/>
      <c r="T56" s="174"/>
    </row>
    <row r="57" spans="1:27" x14ac:dyDescent="0.2">
      <c r="B57" s="58" t="s">
        <v>124</v>
      </c>
      <c r="C57" s="56">
        <v>1</v>
      </c>
      <c r="D57" s="371" t="s">
        <v>339</v>
      </c>
      <c r="E57" s="371"/>
      <c r="F57" s="371"/>
      <c r="G57" s="371"/>
      <c r="H57" s="371"/>
      <c r="I57" s="371"/>
      <c r="M57" s="180" t="s">
        <v>326</v>
      </c>
      <c r="N57" s="181">
        <v>1</v>
      </c>
      <c r="O57" s="174" t="s">
        <v>333</v>
      </c>
      <c r="P57" s="174"/>
      <c r="Q57" s="174"/>
      <c r="R57" s="174"/>
      <c r="S57" s="174"/>
      <c r="T57" s="174"/>
    </row>
    <row r="58" spans="1:27" x14ac:dyDescent="0.2">
      <c r="C58" s="172">
        <v>0</v>
      </c>
      <c r="D58" s="371" t="s">
        <v>335</v>
      </c>
      <c r="E58" s="371"/>
      <c r="F58" s="371"/>
      <c r="G58" s="371"/>
      <c r="H58" s="371"/>
      <c r="I58" s="371"/>
      <c r="M58" s="180" t="s">
        <v>327</v>
      </c>
      <c r="N58" s="181">
        <v>0</v>
      </c>
      <c r="O58" s="174" t="s">
        <v>334</v>
      </c>
      <c r="P58" s="174"/>
      <c r="Q58" s="174"/>
      <c r="R58" s="174"/>
      <c r="S58" s="174"/>
      <c r="T58" s="174"/>
    </row>
    <row r="60" spans="1:27" x14ac:dyDescent="0.2">
      <c r="A60" s="45" t="s">
        <v>113</v>
      </c>
      <c r="B60" s="83" t="s">
        <v>321</v>
      </c>
      <c r="C60" s="55" t="s">
        <v>328</v>
      </c>
      <c r="G60" s="45"/>
      <c r="I60" s="87" t="str">
        <f>B60</f>
        <v>1.9.1</v>
      </c>
      <c r="J60" s="45" t="s">
        <v>69</v>
      </c>
      <c r="K60" s="119" t="s">
        <v>4</v>
      </c>
      <c r="M60" s="45" t="s">
        <v>113</v>
      </c>
      <c r="N60" s="45" t="s">
        <v>320</v>
      </c>
      <c r="O60" s="55" t="s">
        <v>322</v>
      </c>
      <c r="T60" s="87" t="str">
        <f>M60</f>
        <v>Criteria</v>
      </c>
      <c r="U60" s="45" t="s">
        <v>69</v>
      </c>
      <c r="V60" s="119" t="s">
        <v>4</v>
      </c>
    </row>
    <row r="61" spans="1:27" ht="12.75" customHeight="1" x14ac:dyDescent="0.2">
      <c r="C61" s="55" t="s">
        <v>329</v>
      </c>
      <c r="G61" s="45"/>
      <c r="I61" s="59">
        <v>4</v>
      </c>
      <c r="J61" s="78">
        <v>0.75</v>
      </c>
      <c r="K61" s="118">
        <f>I61*J61</f>
        <v>3</v>
      </c>
      <c r="O61" s="55" t="s">
        <v>323</v>
      </c>
      <c r="T61" s="59">
        <v>2</v>
      </c>
      <c r="U61" s="78">
        <v>0.25</v>
      </c>
      <c r="V61" s="118">
        <f>T61*U61</f>
        <v>0.5</v>
      </c>
      <c r="Y61" s="337" t="s">
        <v>317</v>
      </c>
      <c r="Z61" s="359"/>
      <c r="AA61" s="98">
        <f>K61+V61</f>
        <v>3.5</v>
      </c>
    </row>
    <row r="63" spans="1:27" x14ac:dyDescent="0.2">
      <c r="A63" s="382" t="str">
        <f>Criteria1.1.1!D92</f>
        <v>Environment</v>
      </c>
      <c r="B63" s="383"/>
      <c r="C63" s="383"/>
      <c r="D63" s="383"/>
      <c r="E63" s="70"/>
      <c r="F63" s="70"/>
      <c r="G63" s="70"/>
      <c r="H63" s="70"/>
      <c r="I63" s="70"/>
      <c r="J63" s="70"/>
      <c r="K63" s="120"/>
      <c r="L63" s="262"/>
      <c r="M63" s="69"/>
      <c r="N63" s="69" t="s">
        <v>23</v>
      </c>
      <c r="O63" s="69"/>
      <c r="P63" s="385"/>
      <c r="Q63" s="385"/>
      <c r="R63" s="385"/>
      <c r="S63" s="385"/>
      <c r="T63" s="69"/>
      <c r="U63" s="69"/>
    </row>
    <row r="64" spans="1:27" x14ac:dyDescent="0.2">
      <c r="A64" s="45"/>
      <c r="B64" s="58" t="s">
        <v>120</v>
      </c>
      <c r="C64" s="56">
        <v>4</v>
      </c>
      <c r="D64" s="90" t="s">
        <v>338</v>
      </c>
      <c r="E64" s="90"/>
      <c r="F64" s="90"/>
      <c r="G64" s="90"/>
      <c r="H64" s="90"/>
      <c r="I64" s="90"/>
      <c r="J64" s="262"/>
      <c r="K64" s="121"/>
      <c r="L64" s="262"/>
      <c r="M64" s="180" t="s">
        <v>324</v>
      </c>
      <c r="N64" s="181">
        <v>4</v>
      </c>
      <c r="O64" s="264" t="s">
        <v>330</v>
      </c>
      <c r="P64" s="264"/>
      <c r="Q64" s="264"/>
      <c r="R64" s="264"/>
      <c r="S64" s="264"/>
      <c r="T64" s="264"/>
    </row>
    <row r="65" spans="1:27" x14ac:dyDescent="0.2">
      <c r="B65" s="58" t="s">
        <v>121</v>
      </c>
      <c r="C65" s="56">
        <v>3</v>
      </c>
      <c r="D65" s="90" t="s">
        <v>337</v>
      </c>
      <c r="E65" s="90"/>
      <c r="F65" s="90"/>
      <c r="G65" s="90"/>
      <c r="H65" s="90"/>
      <c r="I65" s="90"/>
      <c r="J65" s="262"/>
      <c r="K65" s="121"/>
      <c r="L65" s="262"/>
      <c r="M65" s="180" t="s">
        <v>325</v>
      </c>
      <c r="N65" s="181">
        <v>3</v>
      </c>
      <c r="O65" s="264" t="s">
        <v>331</v>
      </c>
      <c r="P65" s="264"/>
      <c r="Q65" s="264"/>
      <c r="R65" s="264"/>
      <c r="S65" s="264"/>
      <c r="T65" s="264"/>
    </row>
    <row r="66" spans="1:27" x14ac:dyDescent="0.2">
      <c r="B66" s="58" t="s">
        <v>63</v>
      </c>
      <c r="C66" s="56">
        <v>2</v>
      </c>
      <c r="D66" s="371" t="s">
        <v>336</v>
      </c>
      <c r="E66" s="371"/>
      <c r="F66" s="371"/>
      <c r="G66" s="371"/>
      <c r="H66" s="371"/>
      <c r="I66" s="371"/>
      <c r="M66" s="180" t="s">
        <v>63</v>
      </c>
      <c r="N66" s="181">
        <v>2</v>
      </c>
      <c r="O66" s="264" t="s">
        <v>332</v>
      </c>
      <c r="P66" s="264"/>
      <c r="Q66" s="264"/>
      <c r="R66" s="264"/>
      <c r="S66" s="264"/>
      <c r="T66" s="264"/>
    </row>
    <row r="67" spans="1:27" x14ac:dyDescent="0.2">
      <c r="B67" s="58" t="s">
        <v>124</v>
      </c>
      <c r="C67" s="56">
        <v>1</v>
      </c>
      <c r="D67" s="371" t="s">
        <v>339</v>
      </c>
      <c r="E67" s="371"/>
      <c r="F67" s="371"/>
      <c r="G67" s="371"/>
      <c r="H67" s="371"/>
      <c r="I67" s="371"/>
      <c r="M67" s="180" t="s">
        <v>326</v>
      </c>
      <c r="N67" s="181">
        <v>1</v>
      </c>
      <c r="O67" s="264" t="s">
        <v>333</v>
      </c>
      <c r="P67" s="264"/>
      <c r="Q67" s="264"/>
      <c r="R67" s="264"/>
      <c r="S67" s="264"/>
      <c r="T67" s="264"/>
    </row>
    <row r="68" spans="1:27" x14ac:dyDescent="0.2">
      <c r="C68" s="259">
        <v>0</v>
      </c>
      <c r="D68" s="371" t="s">
        <v>335</v>
      </c>
      <c r="E68" s="371"/>
      <c r="F68" s="371"/>
      <c r="G68" s="371"/>
      <c r="H68" s="371"/>
      <c r="I68" s="371"/>
      <c r="M68" s="180" t="s">
        <v>327</v>
      </c>
      <c r="N68" s="181">
        <v>0</v>
      </c>
      <c r="O68" s="264" t="s">
        <v>334</v>
      </c>
      <c r="P68" s="264"/>
      <c r="Q68" s="264"/>
      <c r="R68" s="264"/>
      <c r="S68" s="264"/>
      <c r="T68" s="264"/>
    </row>
    <row r="70" spans="1:27" x14ac:dyDescent="0.2">
      <c r="A70" s="45" t="s">
        <v>113</v>
      </c>
      <c r="B70" s="83" t="s">
        <v>321</v>
      </c>
      <c r="C70" s="55" t="s">
        <v>328</v>
      </c>
      <c r="G70" s="45"/>
      <c r="I70" s="87" t="str">
        <f>B70</f>
        <v>1.9.1</v>
      </c>
      <c r="J70" s="45" t="s">
        <v>69</v>
      </c>
      <c r="K70" s="119" t="s">
        <v>4</v>
      </c>
      <c r="M70" s="45" t="s">
        <v>113</v>
      </c>
      <c r="N70" s="45" t="s">
        <v>320</v>
      </c>
      <c r="O70" s="55" t="s">
        <v>322</v>
      </c>
      <c r="T70" s="87" t="str">
        <f>M70</f>
        <v>Criteria</v>
      </c>
      <c r="U70" s="45" t="s">
        <v>69</v>
      </c>
      <c r="V70" s="119" t="s">
        <v>4</v>
      </c>
    </row>
    <row r="71" spans="1:27" ht="12.75" customHeight="1" x14ac:dyDescent="0.2">
      <c r="C71" s="55" t="s">
        <v>329</v>
      </c>
      <c r="G71" s="45"/>
      <c r="I71" s="59">
        <v>3</v>
      </c>
      <c r="J71" s="78">
        <v>0.75</v>
      </c>
      <c r="K71" s="118">
        <f>I71*J71</f>
        <v>2.25</v>
      </c>
      <c r="O71" s="55" t="s">
        <v>323</v>
      </c>
      <c r="T71" s="59">
        <v>2</v>
      </c>
      <c r="U71" s="78">
        <v>0.25</v>
      </c>
      <c r="V71" s="118">
        <f>T71*U71</f>
        <v>0.5</v>
      </c>
      <c r="Y71" s="337" t="s">
        <v>317</v>
      </c>
      <c r="Z71" s="359"/>
      <c r="AA71" s="98">
        <f>K71+V71</f>
        <v>2.75</v>
      </c>
    </row>
    <row r="73" spans="1:27" x14ac:dyDescent="0.2">
      <c r="A73" s="382" t="str">
        <f>Criteria1.1.1!D103</f>
        <v>Agriculture and Rural Development</v>
      </c>
      <c r="B73" s="383"/>
      <c r="C73" s="383"/>
      <c r="D73" s="383"/>
      <c r="E73" s="70"/>
      <c r="F73" s="70"/>
      <c r="G73" s="70"/>
      <c r="H73" s="70"/>
      <c r="I73" s="70"/>
      <c r="J73" s="70"/>
      <c r="K73" s="120"/>
      <c r="L73" s="262"/>
      <c r="M73" s="69"/>
      <c r="N73" s="69" t="s">
        <v>23</v>
      </c>
      <c r="O73" s="69"/>
      <c r="P73" s="385"/>
      <c r="Q73" s="385"/>
      <c r="R73" s="385"/>
      <c r="S73" s="385"/>
      <c r="T73" s="69"/>
      <c r="U73" s="69"/>
    </row>
    <row r="74" spans="1:27" x14ac:dyDescent="0.2">
      <c r="A74" s="45"/>
      <c r="B74" s="58" t="s">
        <v>120</v>
      </c>
      <c r="C74" s="56">
        <v>4</v>
      </c>
      <c r="D74" s="90" t="s">
        <v>338</v>
      </c>
      <c r="E74" s="90"/>
      <c r="F74" s="90"/>
      <c r="G74" s="90"/>
      <c r="H74" s="90"/>
      <c r="I74" s="90"/>
      <c r="J74" s="262"/>
      <c r="K74" s="121"/>
      <c r="L74" s="262"/>
      <c r="M74" s="180" t="s">
        <v>324</v>
      </c>
      <c r="N74" s="181">
        <v>4</v>
      </c>
      <c r="O74" s="264" t="s">
        <v>330</v>
      </c>
      <c r="P74" s="264"/>
      <c r="Q74" s="264"/>
      <c r="R74" s="264"/>
      <c r="S74" s="264"/>
      <c r="T74" s="264"/>
    </row>
    <row r="75" spans="1:27" x14ac:dyDescent="0.2">
      <c r="B75" s="58" t="s">
        <v>121</v>
      </c>
      <c r="C75" s="56">
        <v>3</v>
      </c>
      <c r="D75" s="90" t="s">
        <v>337</v>
      </c>
      <c r="E75" s="90"/>
      <c r="F75" s="90"/>
      <c r="G75" s="90"/>
      <c r="H75" s="90"/>
      <c r="I75" s="90"/>
      <c r="J75" s="262"/>
      <c r="K75" s="121"/>
      <c r="L75" s="262"/>
      <c r="M75" s="180" t="s">
        <v>325</v>
      </c>
      <c r="N75" s="181">
        <v>3</v>
      </c>
      <c r="O75" s="264" t="s">
        <v>331</v>
      </c>
      <c r="P75" s="264"/>
      <c r="Q75" s="264"/>
      <c r="R75" s="264"/>
      <c r="S75" s="264"/>
      <c r="T75" s="264"/>
    </row>
    <row r="76" spans="1:27" x14ac:dyDescent="0.2">
      <c r="B76" s="58" t="s">
        <v>63</v>
      </c>
      <c r="C76" s="56">
        <v>2</v>
      </c>
      <c r="D76" s="371" t="s">
        <v>336</v>
      </c>
      <c r="E76" s="371"/>
      <c r="F76" s="371"/>
      <c r="G76" s="371"/>
      <c r="H76" s="371"/>
      <c r="I76" s="371"/>
      <c r="M76" s="180" t="s">
        <v>63</v>
      </c>
      <c r="N76" s="181">
        <v>2</v>
      </c>
      <c r="O76" s="264" t="s">
        <v>332</v>
      </c>
      <c r="P76" s="264"/>
      <c r="Q76" s="264"/>
      <c r="R76" s="264"/>
      <c r="S76" s="264"/>
      <c r="T76" s="264"/>
    </row>
    <row r="77" spans="1:27" x14ac:dyDescent="0.2">
      <c r="B77" s="58" t="s">
        <v>124</v>
      </c>
      <c r="C77" s="56">
        <v>1</v>
      </c>
      <c r="D77" s="371" t="s">
        <v>339</v>
      </c>
      <c r="E77" s="371"/>
      <c r="F77" s="371"/>
      <c r="G77" s="371"/>
      <c r="H77" s="371"/>
      <c r="I77" s="371"/>
      <c r="M77" s="180" t="s">
        <v>326</v>
      </c>
      <c r="N77" s="181">
        <v>1</v>
      </c>
      <c r="O77" s="264" t="s">
        <v>333</v>
      </c>
      <c r="P77" s="264"/>
      <c r="Q77" s="264"/>
      <c r="R77" s="264"/>
      <c r="S77" s="264"/>
      <c r="T77" s="264"/>
    </row>
    <row r="78" spans="1:27" x14ac:dyDescent="0.2">
      <c r="C78" s="259">
        <v>0</v>
      </c>
      <c r="D78" s="371" t="s">
        <v>335</v>
      </c>
      <c r="E78" s="371"/>
      <c r="F78" s="371"/>
      <c r="G78" s="371"/>
      <c r="H78" s="371"/>
      <c r="I78" s="371"/>
      <c r="M78" s="180" t="s">
        <v>327</v>
      </c>
      <c r="N78" s="181">
        <v>0</v>
      </c>
      <c r="O78" s="264" t="s">
        <v>334</v>
      </c>
      <c r="P78" s="264"/>
      <c r="Q78" s="264"/>
      <c r="R78" s="264"/>
      <c r="S78" s="264"/>
      <c r="T78" s="264"/>
    </row>
    <row r="80" spans="1:27" x14ac:dyDescent="0.2">
      <c r="A80" s="45" t="s">
        <v>113</v>
      </c>
      <c r="B80" s="83" t="s">
        <v>321</v>
      </c>
      <c r="C80" s="55" t="s">
        <v>328</v>
      </c>
      <c r="G80" s="45"/>
      <c r="I80" s="87" t="str">
        <f>B80</f>
        <v>1.9.1</v>
      </c>
      <c r="J80" s="45" t="s">
        <v>69</v>
      </c>
      <c r="K80" s="119" t="s">
        <v>4</v>
      </c>
      <c r="M80" s="45" t="s">
        <v>113</v>
      </c>
      <c r="N80" s="45" t="s">
        <v>320</v>
      </c>
      <c r="O80" s="55" t="s">
        <v>322</v>
      </c>
      <c r="T80" s="87" t="str">
        <f>M80</f>
        <v>Criteria</v>
      </c>
      <c r="U80" s="45" t="s">
        <v>69</v>
      </c>
      <c r="V80" s="119" t="s">
        <v>4</v>
      </c>
    </row>
    <row r="81" spans="3:27" ht="12.75" customHeight="1" x14ac:dyDescent="0.2">
      <c r="C81" s="55" t="s">
        <v>329</v>
      </c>
      <c r="G81" s="45"/>
      <c r="I81" s="59">
        <v>3</v>
      </c>
      <c r="J81" s="78">
        <v>0.75</v>
      </c>
      <c r="K81" s="118">
        <f>I81*J81</f>
        <v>2.25</v>
      </c>
      <c r="O81" s="55" t="s">
        <v>323</v>
      </c>
      <c r="T81" s="59">
        <v>1</v>
      </c>
      <c r="U81" s="78">
        <v>0.25</v>
      </c>
      <c r="V81" s="118">
        <f>T81*U81</f>
        <v>0.25</v>
      </c>
      <c r="Y81" s="337" t="s">
        <v>317</v>
      </c>
      <c r="Z81" s="359"/>
      <c r="AA81" s="98">
        <f>K81+V81</f>
        <v>2.5</v>
      </c>
    </row>
  </sheetData>
  <mergeCells count="59">
    <mergeCell ref="D78:I78"/>
    <mergeCell ref="Y81:Z81"/>
    <mergeCell ref="Y71:Z71"/>
    <mergeCell ref="A73:D73"/>
    <mergeCell ref="P73:S73"/>
    <mergeCell ref="D76:I76"/>
    <mergeCell ref="D77:I77"/>
    <mergeCell ref="A63:D63"/>
    <mergeCell ref="P63:S63"/>
    <mergeCell ref="D66:I66"/>
    <mergeCell ref="D67:I67"/>
    <mergeCell ref="D68:I68"/>
    <mergeCell ref="Y61:Z61"/>
    <mergeCell ref="A2:K2"/>
    <mergeCell ref="A33:D33"/>
    <mergeCell ref="D56:I56"/>
    <mergeCell ref="D57:I57"/>
    <mergeCell ref="D48:I48"/>
    <mergeCell ref="Y51:Z51"/>
    <mergeCell ref="A53:D53"/>
    <mergeCell ref="P53:S53"/>
    <mergeCell ref="D46:I46"/>
    <mergeCell ref="D47:I47"/>
    <mergeCell ref="D38:I38"/>
    <mergeCell ref="Y41:Z41"/>
    <mergeCell ref="A43:D43"/>
    <mergeCell ref="P43:S43"/>
    <mergeCell ref="Y31:Z31"/>
    <mergeCell ref="P33:S33"/>
    <mergeCell ref="B29:I29"/>
    <mergeCell ref="M29:T29"/>
    <mergeCell ref="D58:I58"/>
    <mergeCell ref="Y21:Z21"/>
    <mergeCell ref="A23:D23"/>
    <mergeCell ref="P23:S23"/>
    <mergeCell ref="B39:I39"/>
    <mergeCell ref="M39:T39"/>
    <mergeCell ref="D26:I26"/>
    <mergeCell ref="D27:I27"/>
    <mergeCell ref="D36:I36"/>
    <mergeCell ref="D37:I37"/>
    <mergeCell ref="D28:I28"/>
    <mergeCell ref="B19:I19"/>
    <mergeCell ref="M19:T19"/>
    <mergeCell ref="Y11:Z11"/>
    <mergeCell ref="A13:C13"/>
    <mergeCell ref="P13:S13"/>
    <mergeCell ref="D17:I17"/>
    <mergeCell ref="D18:I18"/>
    <mergeCell ref="M9:T9"/>
    <mergeCell ref="B9:I9"/>
    <mergeCell ref="F1:L1"/>
    <mergeCell ref="M1:S1"/>
    <mergeCell ref="M2:U2"/>
    <mergeCell ref="D8:I8"/>
    <mergeCell ref="A3:C3"/>
    <mergeCell ref="P3:S3"/>
    <mergeCell ref="D6:I6"/>
    <mergeCell ref="D7:I7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9"/>
  <sheetViews>
    <sheetView topLeftCell="N81" workbookViewId="0">
      <selection activeCell="AI73" sqref="AI73"/>
    </sheetView>
  </sheetViews>
  <sheetFormatPr defaultColWidth="8.85546875" defaultRowHeight="12.75" x14ac:dyDescent="0.2"/>
  <cols>
    <col min="6" max="6" width="3.28515625" customWidth="1"/>
    <col min="7" max="8" width="4.42578125" customWidth="1"/>
    <col min="9" max="9" width="10.85546875" customWidth="1"/>
    <col min="10" max="10" width="7" customWidth="1"/>
    <col min="11" max="12" width="6.42578125" style="118" customWidth="1"/>
    <col min="13" max="13" width="4.140625" customWidth="1"/>
    <col min="15" max="15" width="7.140625" customWidth="1"/>
    <col min="21" max="21" width="12" customWidth="1"/>
    <col min="23" max="23" width="4.28515625" style="118" customWidth="1"/>
    <col min="24" max="24" width="7.140625" customWidth="1"/>
    <col min="25" max="26" width="7.42578125" customWidth="1"/>
  </cols>
  <sheetData>
    <row r="1" spans="1:28" ht="18" customHeight="1" x14ac:dyDescent="0.2">
      <c r="F1" s="378" t="s">
        <v>361</v>
      </c>
      <c r="G1" s="378"/>
      <c r="H1" s="378"/>
      <c r="I1" s="378"/>
      <c r="J1" s="378"/>
      <c r="K1" s="378"/>
      <c r="L1" s="378"/>
      <c r="M1" s="378"/>
      <c r="N1" s="461" t="s">
        <v>362</v>
      </c>
      <c r="O1" s="384"/>
      <c r="P1" s="384"/>
      <c r="Q1" s="384"/>
      <c r="R1" s="384"/>
      <c r="S1" s="384"/>
      <c r="T1" s="384"/>
    </row>
    <row r="2" spans="1:28" ht="18" customHeight="1" x14ac:dyDescent="0.2">
      <c r="A2" s="377" t="s">
        <v>344</v>
      </c>
      <c r="B2" s="379"/>
      <c r="C2" s="379"/>
      <c r="D2" s="379"/>
      <c r="E2" s="379"/>
      <c r="F2" s="379"/>
      <c r="G2" s="379"/>
      <c r="H2" s="379"/>
      <c r="I2" s="379"/>
      <c r="J2" s="192"/>
      <c r="K2" s="179"/>
      <c r="L2" s="193"/>
      <c r="M2" s="178"/>
      <c r="N2" s="377" t="s">
        <v>359</v>
      </c>
      <c r="O2" s="377"/>
      <c r="P2" s="377"/>
      <c r="Q2" s="377"/>
      <c r="R2" s="377"/>
      <c r="S2" s="377"/>
      <c r="T2" s="377"/>
      <c r="U2" s="377"/>
      <c r="V2" s="377"/>
    </row>
    <row r="3" spans="1:28" ht="18" customHeight="1" x14ac:dyDescent="0.2">
      <c r="A3" s="372" t="str">
        <f>Criteria1.1.1!D6</f>
        <v>Justice Sector</v>
      </c>
      <c r="B3" s="373"/>
      <c r="C3" s="373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69" t="s">
        <v>23</v>
      </c>
      <c r="P3" s="69"/>
      <c r="Q3" s="385"/>
      <c r="R3" s="385"/>
      <c r="S3" s="385"/>
      <c r="T3" s="385"/>
      <c r="U3" s="69"/>
      <c r="V3" s="69"/>
    </row>
    <row r="4" spans="1:28" ht="18" customHeight="1" x14ac:dyDescent="0.2">
      <c r="A4" s="45"/>
      <c r="B4" s="58" t="s">
        <v>120</v>
      </c>
      <c r="C4" s="56">
        <v>4</v>
      </c>
      <c r="D4" s="467" t="s">
        <v>345</v>
      </c>
      <c r="E4" s="467"/>
      <c r="F4" s="467"/>
      <c r="G4" s="467"/>
      <c r="H4" s="467"/>
      <c r="I4" s="467"/>
      <c r="J4" s="374" t="s">
        <v>140</v>
      </c>
      <c r="K4" s="194" t="s">
        <v>139</v>
      </c>
      <c r="L4" s="89" t="s">
        <v>23</v>
      </c>
      <c r="M4" s="178"/>
      <c r="N4" s="58" t="s">
        <v>120</v>
      </c>
      <c r="O4" s="56">
        <v>4</v>
      </c>
      <c r="P4" s="467" t="s">
        <v>353</v>
      </c>
      <c r="Q4" s="467"/>
      <c r="R4" s="467"/>
      <c r="S4" s="467"/>
      <c r="T4" s="467"/>
      <c r="U4" s="467"/>
      <c r="V4" s="467"/>
      <c r="W4" s="467"/>
      <c r="X4" s="374" t="s">
        <v>140</v>
      </c>
      <c r="Y4" s="194" t="s">
        <v>139</v>
      </c>
      <c r="Z4" s="89" t="s">
        <v>23</v>
      </c>
    </row>
    <row r="5" spans="1:28" ht="18" customHeight="1" x14ac:dyDescent="0.2">
      <c r="B5" s="58" t="s">
        <v>121</v>
      </c>
      <c r="C5" s="56">
        <v>3</v>
      </c>
      <c r="D5" s="467" t="s">
        <v>346</v>
      </c>
      <c r="E5" s="467"/>
      <c r="F5" s="467"/>
      <c r="G5" s="467"/>
      <c r="H5" s="467"/>
      <c r="I5" s="467"/>
      <c r="J5" s="375"/>
      <c r="K5" s="91"/>
      <c r="L5" s="92"/>
      <c r="M5" s="178"/>
      <c r="N5" s="58" t="s">
        <v>121</v>
      </c>
      <c r="O5" s="56">
        <v>3</v>
      </c>
      <c r="P5" s="467" t="s">
        <v>354</v>
      </c>
      <c r="Q5" s="467" t="s">
        <v>346</v>
      </c>
      <c r="R5" s="467" t="s">
        <v>346</v>
      </c>
      <c r="S5" s="467" t="s">
        <v>346</v>
      </c>
      <c r="T5" s="467" t="s">
        <v>346</v>
      </c>
      <c r="U5" s="467" t="s">
        <v>346</v>
      </c>
      <c r="V5" s="467"/>
      <c r="W5" s="467"/>
      <c r="X5" s="375"/>
      <c r="Y5" s="91">
        <v>1</v>
      </c>
      <c r="Z5" s="92">
        <v>4</v>
      </c>
    </row>
    <row r="6" spans="1:28" x14ac:dyDescent="0.2">
      <c r="B6" s="58" t="s">
        <v>63</v>
      </c>
      <c r="C6" s="56">
        <v>2</v>
      </c>
      <c r="D6" s="467" t="s">
        <v>350</v>
      </c>
      <c r="E6" s="467"/>
      <c r="F6" s="467"/>
      <c r="G6" s="467"/>
      <c r="H6" s="467"/>
      <c r="I6" s="467"/>
      <c r="J6" s="375"/>
      <c r="K6" s="91"/>
      <c r="L6" s="92"/>
      <c r="N6" s="58" t="s">
        <v>63</v>
      </c>
      <c r="O6" s="56">
        <v>2</v>
      </c>
      <c r="P6" s="467" t="s">
        <v>356</v>
      </c>
      <c r="Q6" s="467" t="s">
        <v>347</v>
      </c>
      <c r="R6" s="467" t="s">
        <v>347</v>
      </c>
      <c r="S6" s="467" t="s">
        <v>347</v>
      </c>
      <c r="T6" s="467" t="s">
        <v>347</v>
      </c>
      <c r="U6" s="467" t="s">
        <v>347</v>
      </c>
      <c r="V6" s="467"/>
      <c r="W6" s="467"/>
      <c r="X6" s="375"/>
      <c r="Y6" s="91"/>
      <c r="Z6" s="92"/>
    </row>
    <row r="7" spans="1:28" x14ac:dyDescent="0.2">
      <c r="B7" s="58" t="s">
        <v>124</v>
      </c>
      <c r="C7" s="56">
        <v>1</v>
      </c>
      <c r="D7" s="467" t="s">
        <v>348</v>
      </c>
      <c r="E7" s="467"/>
      <c r="F7" s="467"/>
      <c r="G7" s="467"/>
      <c r="H7" s="467"/>
      <c r="I7" s="467"/>
      <c r="J7" s="375"/>
      <c r="K7" s="91">
        <v>1</v>
      </c>
      <c r="L7" s="92">
        <v>2</v>
      </c>
      <c r="N7" s="58" t="s">
        <v>124</v>
      </c>
      <c r="O7" s="56">
        <v>1</v>
      </c>
      <c r="P7" s="467" t="s">
        <v>357</v>
      </c>
      <c r="Q7" s="467" t="s">
        <v>348</v>
      </c>
      <c r="R7" s="467" t="s">
        <v>348</v>
      </c>
      <c r="S7" s="467" t="s">
        <v>348</v>
      </c>
      <c r="T7" s="467" t="s">
        <v>348</v>
      </c>
      <c r="U7" s="467" t="s">
        <v>348</v>
      </c>
      <c r="V7" s="467"/>
      <c r="W7" s="467"/>
      <c r="X7" s="375"/>
      <c r="Y7" s="91"/>
      <c r="Z7" s="92"/>
    </row>
    <row r="8" spans="1:28" ht="12.75" customHeight="1" x14ac:dyDescent="0.2">
      <c r="C8" s="177">
        <v>0</v>
      </c>
      <c r="D8" s="189" t="s">
        <v>349</v>
      </c>
      <c r="E8" s="189"/>
      <c r="F8" s="189"/>
      <c r="G8" s="189"/>
      <c r="H8" s="189"/>
      <c r="I8" s="189"/>
      <c r="J8" s="375"/>
      <c r="K8" s="91"/>
      <c r="L8" s="92"/>
      <c r="O8">
        <v>0</v>
      </c>
      <c r="P8" s="467" t="s">
        <v>355</v>
      </c>
      <c r="Q8" s="467"/>
      <c r="R8" s="467"/>
      <c r="S8" s="467"/>
      <c r="T8" s="467"/>
      <c r="U8" s="467"/>
      <c r="V8" s="467"/>
      <c r="X8" s="375"/>
      <c r="Y8" s="91"/>
      <c r="Z8" s="92"/>
    </row>
    <row r="9" spans="1:28" ht="12.75" customHeight="1" x14ac:dyDescent="0.2">
      <c r="C9" s="177"/>
      <c r="D9" s="189"/>
      <c r="E9" s="189"/>
      <c r="F9" s="189"/>
      <c r="G9" s="189"/>
      <c r="H9" s="189"/>
      <c r="I9" s="189"/>
      <c r="J9" s="376"/>
      <c r="K9" s="93"/>
      <c r="L9" s="94">
        <v>0</v>
      </c>
      <c r="P9" s="189"/>
      <c r="Q9" s="189"/>
      <c r="R9" s="189"/>
      <c r="S9" s="189"/>
      <c r="T9" s="189"/>
      <c r="U9" s="189"/>
      <c r="V9" s="189"/>
      <c r="X9" s="376"/>
      <c r="Y9" s="93"/>
      <c r="Z9" s="94">
        <v>0</v>
      </c>
    </row>
    <row r="10" spans="1:28" ht="42.75" customHeight="1" x14ac:dyDescent="0.2">
      <c r="B10" s="466" t="s">
        <v>376</v>
      </c>
      <c r="C10" s="466"/>
      <c r="D10" s="466"/>
      <c r="E10" s="466"/>
      <c r="F10" s="466"/>
      <c r="G10" s="466"/>
      <c r="H10" s="466"/>
      <c r="I10" s="466"/>
      <c r="K10" s="45" t="s">
        <v>63</v>
      </c>
      <c r="L10" s="74">
        <f>(K5*L5+K6*L6+K7*L7+K8*L8+K9*L9)/SUM(K5:K9)</f>
        <v>2</v>
      </c>
      <c r="P10" s="466" t="str">
        <f>B10</f>
        <v>Take the average results from the questionnaires, national appointments and from the interviews</v>
      </c>
      <c r="Q10" s="466"/>
      <c r="R10" s="466"/>
      <c r="S10" s="466"/>
      <c r="T10" s="466"/>
      <c r="U10" s="466"/>
      <c r="V10" s="466"/>
      <c r="W10"/>
      <c r="Y10" s="45" t="s">
        <v>63</v>
      </c>
      <c r="Z10" s="74">
        <f>(Y5*Z5+Y6*Z6+Y7*Z7+Y8*Z8+Y9*Z9)/SUM(Y5:Y9)</f>
        <v>4</v>
      </c>
    </row>
    <row r="11" spans="1:28" ht="15.75" customHeight="1" x14ac:dyDescent="0.2">
      <c r="A11" s="45" t="s">
        <v>113</v>
      </c>
      <c r="B11" s="83" t="s">
        <v>343</v>
      </c>
      <c r="C11" s="55" t="s">
        <v>341</v>
      </c>
      <c r="D11" s="55"/>
      <c r="G11" s="45"/>
      <c r="I11" s="87" t="str">
        <f>B11</f>
        <v>2.1.1</v>
      </c>
      <c r="J11" s="45" t="s">
        <v>69</v>
      </c>
      <c r="K11" s="119" t="s">
        <v>4</v>
      </c>
      <c r="L11" s="119"/>
      <c r="N11" s="45" t="s">
        <v>113</v>
      </c>
      <c r="O11" s="45" t="s">
        <v>360</v>
      </c>
      <c r="P11" s="86" t="s">
        <v>351</v>
      </c>
      <c r="U11" s="87" t="s">
        <v>352</v>
      </c>
      <c r="V11" s="45" t="s">
        <v>69</v>
      </c>
      <c r="W11" s="119" t="s">
        <v>4</v>
      </c>
    </row>
    <row r="12" spans="1:28" ht="19.5" customHeight="1" x14ac:dyDescent="0.2">
      <c r="C12" s="359" t="s">
        <v>342</v>
      </c>
      <c r="D12" s="359"/>
      <c r="E12" s="359"/>
      <c r="F12" s="359"/>
      <c r="G12" s="359"/>
      <c r="I12" s="101">
        <f>L10</f>
        <v>2</v>
      </c>
      <c r="J12" s="78">
        <v>0.5</v>
      </c>
      <c r="K12" s="118">
        <f>I12*J12</f>
        <v>1</v>
      </c>
      <c r="P12" s="86"/>
      <c r="U12" s="191">
        <f>Z10</f>
        <v>4</v>
      </c>
      <c r="V12" s="78">
        <v>0.5</v>
      </c>
      <c r="W12" s="118">
        <f>U12*V12</f>
        <v>2</v>
      </c>
      <c r="Z12" s="337" t="s">
        <v>358</v>
      </c>
      <c r="AA12" s="359"/>
      <c r="AB12" s="98">
        <f>K12+W12</f>
        <v>3</v>
      </c>
    </row>
    <row r="14" spans="1:28" ht="18" customHeight="1" x14ac:dyDescent="0.2">
      <c r="A14" s="372" t="str">
        <f>Criteria1.1.1!D16</f>
        <v>Security and Home Affairs Sector</v>
      </c>
      <c r="B14" s="373"/>
      <c r="C14" s="373"/>
      <c r="D14" s="70"/>
      <c r="E14" s="70"/>
      <c r="F14" s="70"/>
      <c r="G14" s="70"/>
      <c r="H14" s="70"/>
      <c r="I14" s="70"/>
      <c r="J14" s="70"/>
      <c r="K14" s="120"/>
      <c r="L14" s="120"/>
      <c r="M14" s="178"/>
      <c r="N14" s="69"/>
      <c r="O14" s="69" t="s">
        <v>23</v>
      </c>
      <c r="P14" s="69"/>
      <c r="Q14" s="385"/>
      <c r="R14" s="385"/>
      <c r="S14" s="385"/>
      <c r="T14" s="385"/>
      <c r="U14" s="69"/>
      <c r="V14" s="69"/>
    </row>
    <row r="15" spans="1:28" ht="18" customHeight="1" x14ac:dyDescent="0.2">
      <c r="A15" s="45"/>
      <c r="B15" s="58" t="s">
        <v>120</v>
      </c>
      <c r="C15" s="56">
        <v>4</v>
      </c>
      <c r="D15" s="467" t="s">
        <v>345</v>
      </c>
      <c r="E15" s="467"/>
      <c r="F15" s="467"/>
      <c r="G15" s="467"/>
      <c r="H15" s="467"/>
      <c r="I15" s="467"/>
      <c r="J15" s="374" t="s">
        <v>140</v>
      </c>
      <c r="K15" s="194" t="s">
        <v>139</v>
      </c>
      <c r="L15" s="89" t="s">
        <v>23</v>
      </c>
      <c r="M15" s="178"/>
      <c r="N15" s="58" t="s">
        <v>120</v>
      </c>
      <c r="O15" s="56">
        <v>4</v>
      </c>
      <c r="P15" s="467" t="s">
        <v>353</v>
      </c>
      <c r="Q15" s="467"/>
      <c r="R15" s="467"/>
      <c r="S15" s="467"/>
      <c r="T15" s="467"/>
      <c r="U15" s="467"/>
      <c r="V15" s="467"/>
      <c r="W15" s="467"/>
      <c r="X15" s="374" t="s">
        <v>140</v>
      </c>
      <c r="Y15" s="194" t="s">
        <v>139</v>
      </c>
      <c r="Z15" s="89" t="s">
        <v>23</v>
      </c>
    </row>
    <row r="16" spans="1:28" ht="18" customHeight="1" x14ac:dyDescent="0.2">
      <c r="B16" s="58" t="s">
        <v>121</v>
      </c>
      <c r="C16" s="56">
        <v>3</v>
      </c>
      <c r="D16" s="467" t="s">
        <v>346</v>
      </c>
      <c r="E16" s="467"/>
      <c r="F16" s="467"/>
      <c r="G16" s="467"/>
      <c r="H16" s="467"/>
      <c r="I16" s="467"/>
      <c r="J16" s="375"/>
      <c r="K16" s="91"/>
      <c r="L16" s="92"/>
      <c r="M16" s="178"/>
      <c r="N16" s="58" t="s">
        <v>121</v>
      </c>
      <c r="O16" s="56">
        <v>3</v>
      </c>
      <c r="P16" s="467" t="s">
        <v>354</v>
      </c>
      <c r="Q16" s="467" t="s">
        <v>346</v>
      </c>
      <c r="R16" s="467" t="s">
        <v>346</v>
      </c>
      <c r="S16" s="467" t="s">
        <v>346</v>
      </c>
      <c r="T16" s="467" t="s">
        <v>346</v>
      </c>
      <c r="U16" s="467" t="s">
        <v>346</v>
      </c>
      <c r="V16" s="467"/>
      <c r="W16" s="467"/>
      <c r="X16" s="375"/>
      <c r="Y16" s="91">
        <v>1</v>
      </c>
      <c r="Z16" s="92">
        <v>4</v>
      </c>
    </row>
    <row r="17" spans="1:28" x14ac:dyDescent="0.2">
      <c r="B17" s="58" t="s">
        <v>63</v>
      </c>
      <c r="C17" s="56">
        <v>2</v>
      </c>
      <c r="D17" s="467" t="s">
        <v>350</v>
      </c>
      <c r="E17" s="467"/>
      <c r="F17" s="467"/>
      <c r="G17" s="467"/>
      <c r="H17" s="467"/>
      <c r="I17" s="467"/>
      <c r="J17" s="375"/>
      <c r="K17" s="91"/>
      <c r="L17" s="92"/>
      <c r="N17" s="58" t="s">
        <v>63</v>
      </c>
      <c r="O17" s="56">
        <v>2</v>
      </c>
      <c r="P17" s="467" t="s">
        <v>356</v>
      </c>
      <c r="Q17" s="467" t="s">
        <v>347</v>
      </c>
      <c r="R17" s="467" t="s">
        <v>347</v>
      </c>
      <c r="S17" s="467" t="s">
        <v>347</v>
      </c>
      <c r="T17" s="467" t="s">
        <v>347</v>
      </c>
      <c r="U17" s="467" t="s">
        <v>347</v>
      </c>
      <c r="V17" s="467"/>
      <c r="W17" s="467"/>
      <c r="X17" s="375"/>
      <c r="Y17" s="91"/>
      <c r="Z17" s="92"/>
    </row>
    <row r="18" spans="1:28" x14ac:dyDescent="0.2">
      <c r="B18" s="58" t="s">
        <v>124</v>
      </c>
      <c r="C18" s="56">
        <v>1</v>
      </c>
      <c r="D18" s="467" t="s">
        <v>348</v>
      </c>
      <c r="E18" s="467"/>
      <c r="F18" s="467"/>
      <c r="G18" s="467"/>
      <c r="H18" s="467"/>
      <c r="I18" s="467"/>
      <c r="J18" s="375"/>
      <c r="K18" s="91">
        <v>1</v>
      </c>
      <c r="L18" s="92">
        <v>2</v>
      </c>
      <c r="N18" s="58" t="s">
        <v>124</v>
      </c>
      <c r="O18" s="56">
        <v>1</v>
      </c>
      <c r="P18" s="467" t="s">
        <v>357</v>
      </c>
      <c r="Q18" s="467" t="s">
        <v>348</v>
      </c>
      <c r="R18" s="467" t="s">
        <v>348</v>
      </c>
      <c r="S18" s="467" t="s">
        <v>348</v>
      </c>
      <c r="T18" s="467" t="s">
        <v>348</v>
      </c>
      <c r="U18" s="467" t="s">
        <v>348</v>
      </c>
      <c r="V18" s="467"/>
      <c r="W18" s="467"/>
      <c r="X18" s="375"/>
      <c r="Y18" s="91"/>
      <c r="Z18" s="92"/>
    </row>
    <row r="19" spans="1:28" ht="12.75" customHeight="1" x14ac:dyDescent="0.2">
      <c r="C19" s="177">
        <v>0</v>
      </c>
      <c r="D19" s="189" t="s">
        <v>349</v>
      </c>
      <c r="E19" s="189"/>
      <c r="F19" s="189"/>
      <c r="G19" s="189"/>
      <c r="H19" s="189"/>
      <c r="I19" s="189"/>
      <c r="J19" s="375"/>
      <c r="K19" s="91"/>
      <c r="L19" s="92"/>
      <c r="O19">
        <v>0</v>
      </c>
      <c r="P19" s="467" t="s">
        <v>355</v>
      </c>
      <c r="Q19" s="467"/>
      <c r="R19" s="467"/>
      <c r="S19" s="467"/>
      <c r="T19" s="467"/>
      <c r="U19" s="467"/>
      <c r="V19" s="467"/>
      <c r="X19" s="375"/>
      <c r="Y19" s="91"/>
      <c r="Z19" s="92"/>
    </row>
    <row r="20" spans="1:28" ht="12.75" customHeight="1" x14ac:dyDescent="0.2">
      <c r="C20" s="177"/>
      <c r="D20" s="189"/>
      <c r="E20" s="189"/>
      <c r="F20" s="189"/>
      <c r="G20" s="189"/>
      <c r="H20" s="189"/>
      <c r="I20" s="189"/>
      <c r="J20" s="376"/>
      <c r="K20" s="93"/>
      <c r="L20" s="94">
        <v>0</v>
      </c>
      <c r="P20" s="189"/>
      <c r="Q20" s="189"/>
      <c r="R20" s="189"/>
      <c r="S20" s="189"/>
      <c r="T20" s="189"/>
      <c r="U20" s="189"/>
      <c r="V20" s="189"/>
      <c r="X20" s="376"/>
      <c r="Y20" s="93"/>
      <c r="Z20" s="94">
        <v>0</v>
      </c>
    </row>
    <row r="21" spans="1:28" ht="42.75" customHeight="1" x14ac:dyDescent="0.2">
      <c r="B21" s="466" t="s">
        <v>376</v>
      </c>
      <c r="C21" s="466"/>
      <c r="D21" s="466"/>
      <c r="E21" s="466"/>
      <c r="F21" s="466"/>
      <c r="G21" s="466"/>
      <c r="H21" s="466"/>
      <c r="I21" s="466"/>
      <c r="K21" s="45" t="s">
        <v>63</v>
      </c>
      <c r="L21" s="74">
        <f>(K16*L16+K17*L17+K18*L18+K19*L19+K20*L20)/SUM(K16:K20)</f>
        <v>2</v>
      </c>
      <c r="P21" s="466" t="str">
        <f>B21</f>
        <v>Take the average results from the questionnaires, national appointments and from the interviews</v>
      </c>
      <c r="Q21" s="466"/>
      <c r="R21" s="466"/>
      <c r="S21" s="466"/>
      <c r="T21" s="466"/>
      <c r="U21" s="466"/>
      <c r="V21" s="466"/>
      <c r="W21"/>
      <c r="Y21" s="45" t="s">
        <v>63</v>
      </c>
      <c r="Z21" s="74">
        <f>(Y16*Z16+Y17*Z17+Y18*Z18+Y19*Z19+Y20*Z20)/SUM(Y16:Y20)</f>
        <v>4</v>
      </c>
    </row>
    <row r="22" spans="1:28" ht="15.75" customHeight="1" x14ac:dyDescent="0.2">
      <c r="A22" s="45" t="s">
        <v>113</v>
      </c>
      <c r="B22" s="83" t="s">
        <v>343</v>
      </c>
      <c r="C22" s="55" t="s">
        <v>341</v>
      </c>
      <c r="D22" s="55"/>
      <c r="G22" s="45"/>
      <c r="I22" s="87" t="str">
        <f>B22</f>
        <v>2.1.1</v>
      </c>
      <c r="J22" s="45" t="s">
        <v>69</v>
      </c>
      <c r="K22" s="119" t="s">
        <v>4</v>
      </c>
      <c r="L22" s="119"/>
      <c r="N22" s="45" t="s">
        <v>113</v>
      </c>
      <c r="O22" s="45" t="s">
        <v>360</v>
      </c>
      <c r="P22" s="86" t="s">
        <v>351</v>
      </c>
      <c r="U22" s="87" t="s">
        <v>352</v>
      </c>
      <c r="V22" s="45" t="s">
        <v>69</v>
      </c>
      <c r="W22" s="119" t="s">
        <v>4</v>
      </c>
    </row>
    <row r="23" spans="1:28" ht="19.5" customHeight="1" x14ac:dyDescent="0.2">
      <c r="C23" s="359" t="s">
        <v>342</v>
      </c>
      <c r="D23" s="359"/>
      <c r="E23" s="359"/>
      <c r="F23" s="359"/>
      <c r="G23" s="359"/>
      <c r="I23" s="101">
        <f>L21</f>
        <v>2</v>
      </c>
      <c r="J23" s="78">
        <v>0.5</v>
      </c>
      <c r="K23" s="118">
        <f>I23*J23</f>
        <v>1</v>
      </c>
      <c r="P23" s="86"/>
      <c r="U23" s="191">
        <f>Z21</f>
        <v>4</v>
      </c>
      <c r="V23" s="78">
        <v>0.5</v>
      </c>
      <c r="W23" s="118">
        <f>U23*V23</f>
        <v>2</v>
      </c>
      <c r="Z23" s="337" t="s">
        <v>358</v>
      </c>
      <c r="AA23" s="359"/>
      <c r="AB23" s="98">
        <f>K23+W23</f>
        <v>3</v>
      </c>
    </row>
    <row r="25" spans="1:28" ht="18" customHeight="1" x14ac:dyDescent="0.2">
      <c r="A25" s="382" t="str">
        <f>Criteria1.1.1!D34</f>
        <v>Civil Society and Fundamental Rights</v>
      </c>
      <c r="B25" s="383"/>
      <c r="C25" s="383"/>
      <c r="D25" s="383"/>
      <c r="E25" s="70"/>
      <c r="F25" s="70"/>
      <c r="G25" s="70"/>
      <c r="H25" s="70"/>
      <c r="I25" s="70"/>
      <c r="J25" s="70"/>
      <c r="K25" s="120"/>
      <c r="L25" s="120"/>
      <c r="M25" s="178"/>
      <c r="N25" s="69"/>
      <c r="O25" s="69" t="s">
        <v>23</v>
      </c>
      <c r="P25" s="69"/>
      <c r="Q25" s="385"/>
      <c r="R25" s="385"/>
      <c r="S25" s="385"/>
      <c r="T25" s="385"/>
      <c r="U25" s="69"/>
      <c r="V25" s="69"/>
    </row>
    <row r="26" spans="1:28" ht="18" customHeight="1" x14ac:dyDescent="0.2">
      <c r="A26" s="45"/>
      <c r="B26" s="58" t="s">
        <v>120</v>
      </c>
      <c r="C26" s="56">
        <v>4</v>
      </c>
      <c r="D26" s="467" t="s">
        <v>345</v>
      </c>
      <c r="E26" s="467"/>
      <c r="F26" s="467"/>
      <c r="G26" s="467"/>
      <c r="H26" s="467"/>
      <c r="I26" s="467"/>
      <c r="J26" s="374" t="s">
        <v>140</v>
      </c>
      <c r="K26" s="194" t="s">
        <v>139</v>
      </c>
      <c r="L26" s="89" t="s">
        <v>23</v>
      </c>
      <c r="M26" s="178"/>
      <c r="N26" s="58" t="s">
        <v>120</v>
      </c>
      <c r="O26" s="56">
        <v>4</v>
      </c>
      <c r="P26" s="467" t="s">
        <v>353</v>
      </c>
      <c r="Q26" s="467"/>
      <c r="R26" s="467"/>
      <c r="S26" s="467"/>
      <c r="T26" s="467"/>
      <c r="U26" s="467"/>
      <c r="V26" s="467"/>
      <c r="W26" s="467"/>
      <c r="X26" s="374" t="s">
        <v>140</v>
      </c>
      <c r="Y26" s="194" t="s">
        <v>139</v>
      </c>
      <c r="Z26" s="89" t="s">
        <v>23</v>
      </c>
    </row>
    <row r="27" spans="1:28" ht="18" customHeight="1" x14ac:dyDescent="0.2">
      <c r="B27" s="58" t="s">
        <v>121</v>
      </c>
      <c r="C27" s="56">
        <v>3</v>
      </c>
      <c r="D27" s="467" t="s">
        <v>346</v>
      </c>
      <c r="E27" s="467"/>
      <c r="F27" s="467"/>
      <c r="G27" s="467"/>
      <c r="H27" s="467"/>
      <c r="I27" s="467"/>
      <c r="J27" s="375"/>
      <c r="K27" s="91"/>
      <c r="L27" s="92"/>
      <c r="M27" s="178"/>
      <c r="N27" s="58" t="s">
        <v>121</v>
      </c>
      <c r="O27" s="56">
        <v>3</v>
      </c>
      <c r="P27" s="467" t="s">
        <v>354</v>
      </c>
      <c r="Q27" s="467" t="s">
        <v>346</v>
      </c>
      <c r="R27" s="467" t="s">
        <v>346</v>
      </c>
      <c r="S27" s="467" t="s">
        <v>346</v>
      </c>
      <c r="T27" s="467" t="s">
        <v>346</v>
      </c>
      <c r="U27" s="467" t="s">
        <v>346</v>
      </c>
      <c r="V27" s="467"/>
      <c r="W27" s="467"/>
      <c r="X27" s="375"/>
      <c r="Y27" s="91">
        <v>1</v>
      </c>
      <c r="Z27" s="92">
        <v>4</v>
      </c>
    </row>
    <row r="28" spans="1:28" x14ac:dyDescent="0.2">
      <c r="B28" s="58" t="s">
        <v>63</v>
      </c>
      <c r="C28" s="56">
        <v>2</v>
      </c>
      <c r="D28" s="467" t="s">
        <v>350</v>
      </c>
      <c r="E28" s="467"/>
      <c r="F28" s="467"/>
      <c r="G28" s="467"/>
      <c r="H28" s="467"/>
      <c r="I28" s="467"/>
      <c r="J28" s="375"/>
      <c r="K28" s="91"/>
      <c r="L28" s="92"/>
      <c r="N28" s="58" t="s">
        <v>63</v>
      </c>
      <c r="O28" s="56">
        <v>2</v>
      </c>
      <c r="P28" s="467" t="s">
        <v>356</v>
      </c>
      <c r="Q28" s="467" t="s">
        <v>347</v>
      </c>
      <c r="R28" s="467" t="s">
        <v>347</v>
      </c>
      <c r="S28" s="467" t="s">
        <v>347</v>
      </c>
      <c r="T28" s="467" t="s">
        <v>347</v>
      </c>
      <c r="U28" s="467" t="s">
        <v>347</v>
      </c>
      <c r="V28" s="467"/>
      <c r="W28" s="467"/>
      <c r="X28" s="375"/>
      <c r="Y28" s="91"/>
      <c r="Z28" s="92"/>
    </row>
    <row r="29" spans="1:28" x14ac:dyDescent="0.2">
      <c r="B29" s="58" t="s">
        <v>124</v>
      </c>
      <c r="C29" s="56">
        <v>1</v>
      </c>
      <c r="D29" s="467" t="s">
        <v>348</v>
      </c>
      <c r="E29" s="467"/>
      <c r="F29" s="467"/>
      <c r="G29" s="467"/>
      <c r="H29" s="467"/>
      <c r="I29" s="467"/>
      <c r="J29" s="375"/>
      <c r="K29" s="91">
        <v>1</v>
      </c>
      <c r="L29" s="92">
        <v>2</v>
      </c>
      <c r="N29" s="58" t="s">
        <v>124</v>
      </c>
      <c r="O29" s="56">
        <v>1</v>
      </c>
      <c r="P29" s="467" t="s">
        <v>357</v>
      </c>
      <c r="Q29" s="467" t="s">
        <v>348</v>
      </c>
      <c r="R29" s="467" t="s">
        <v>348</v>
      </c>
      <c r="S29" s="467" t="s">
        <v>348</v>
      </c>
      <c r="T29" s="467" t="s">
        <v>348</v>
      </c>
      <c r="U29" s="467" t="s">
        <v>348</v>
      </c>
      <c r="V29" s="467"/>
      <c r="W29" s="467"/>
      <c r="X29" s="375"/>
      <c r="Y29" s="91"/>
      <c r="Z29" s="92"/>
    </row>
    <row r="30" spans="1:28" ht="12.75" customHeight="1" x14ac:dyDescent="0.2">
      <c r="C30" s="177">
        <v>0</v>
      </c>
      <c r="D30" s="189" t="s">
        <v>349</v>
      </c>
      <c r="E30" s="189"/>
      <c r="F30" s="189"/>
      <c r="G30" s="189"/>
      <c r="H30" s="189"/>
      <c r="I30" s="189"/>
      <c r="J30" s="375"/>
      <c r="K30" s="91"/>
      <c r="L30" s="92"/>
      <c r="O30">
        <v>0</v>
      </c>
      <c r="P30" s="467" t="s">
        <v>355</v>
      </c>
      <c r="Q30" s="467"/>
      <c r="R30" s="467"/>
      <c r="S30" s="467"/>
      <c r="T30" s="467"/>
      <c r="U30" s="467"/>
      <c r="V30" s="467"/>
      <c r="X30" s="375"/>
      <c r="Y30" s="91"/>
      <c r="Z30" s="92"/>
    </row>
    <row r="31" spans="1:28" ht="12.75" customHeight="1" x14ac:dyDescent="0.2">
      <c r="C31" s="177"/>
      <c r="D31" s="189"/>
      <c r="E31" s="189"/>
      <c r="F31" s="189"/>
      <c r="G31" s="189"/>
      <c r="H31" s="189"/>
      <c r="I31" s="189"/>
      <c r="J31" s="376"/>
      <c r="K31" s="93"/>
      <c r="L31" s="94">
        <v>0</v>
      </c>
      <c r="P31" s="189"/>
      <c r="Q31" s="189"/>
      <c r="R31" s="189"/>
      <c r="S31" s="189"/>
      <c r="T31" s="189"/>
      <c r="U31" s="189"/>
      <c r="V31" s="189"/>
      <c r="X31" s="376"/>
      <c r="Y31" s="93"/>
      <c r="Z31" s="94">
        <v>0</v>
      </c>
    </row>
    <row r="32" spans="1:28" ht="42.75" customHeight="1" x14ac:dyDescent="0.2">
      <c r="B32" s="466" t="s">
        <v>376</v>
      </c>
      <c r="C32" s="466"/>
      <c r="D32" s="466"/>
      <c r="E32" s="466"/>
      <c r="F32" s="466"/>
      <c r="G32" s="466"/>
      <c r="H32" s="466"/>
      <c r="I32" s="466"/>
      <c r="K32" s="45" t="s">
        <v>63</v>
      </c>
      <c r="L32" s="74">
        <f>(K27*L27+K28*L28+K29*L29+K30*L30+K31*L31)/SUM(K27:K31)</f>
        <v>2</v>
      </c>
      <c r="P32" s="466" t="str">
        <f>B32</f>
        <v>Take the average results from the questionnaires, national appointments and from the interviews</v>
      </c>
      <c r="Q32" s="466"/>
      <c r="R32" s="466"/>
      <c r="S32" s="466"/>
      <c r="T32" s="466"/>
      <c r="U32" s="466"/>
      <c r="V32" s="466"/>
      <c r="W32"/>
      <c r="Y32" s="45" t="s">
        <v>63</v>
      </c>
      <c r="Z32" s="74">
        <f>(Y27*Z27+Y28*Z28+Y29*Z29+Y30*Z30+Y31*Z31)/SUM(Y27:Y31)</f>
        <v>4</v>
      </c>
    </row>
    <row r="33" spans="1:29" ht="15.75" customHeight="1" x14ac:dyDescent="0.2">
      <c r="A33" s="45" t="s">
        <v>113</v>
      </c>
      <c r="B33" s="83" t="s">
        <v>343</v>
      </c>
      <c r="C33" s="55" t="s">
        <v>341</v>
      </c>
      <c r="D33" s="55"/>
      <c r="G33" s="45"/>
      <c r="I33" s="87" t="str">
        <f>B33</f>
        <v>2.1.1</v>
      </c>
      <c r="J33" s="45" t="s">
        <v>69</v>
      </c>
      <c r="K33" s="119" t="s">
        <v>4</v>
      </c>
      <c r="L33" s="119"/>
      <c r="N33" s="45" t="s">
        <v>113</v>
      </c>
      <c r="O33" s="45" t="s">
        <v>360</v>
      </c>
      <c r="P33" s="86" t="s">
        <v>351</v>
      </c>
      <c r="U33" s="87" t="s">
        <v>352</v>
      </c>
      <c r="V33" s="45" t="s">
        <v>69</v>
      </c>
      <c r="W33" s="119" t="s">
        <v>4</v>
      </c>
    </row>
    <row r="34" spans="1:29" ht="19.5" customHeight="1" x14ac:dyDescent="0.2">
      <c r="C34" s="359" t="s">
        <v>342</v>
      </c>
      <c r="D34" s="359"/>
      <c r="E34" s="359"/>
      <c r="F34" s="359"/>
      <c r="G34" s="359"/>
      <c r="I34" s="101">
        <f>L32</f>
        <v>2</v>
      </c>
      <c r="J34" s="78">
        <v>0.5</v>
      </c>
      <c r="K34" s="118">
        <f>I34*J34</f>
        <v>1</v>
      </c>
      <c r="P34" s="86"/>
      <c r="U34" s="191">
        <f>Z32</f>
        <v>4</v>
      </c>
      <c r="V34" s="78">
        <v>0.5</v>
      </c>
      <c r="W34" s="118">
        <f>U34*V34</f>
        <v>2</v>
      </c>
      <c r="Z34" s="337" t="s">
        <v>358</v>
      </c>
      <c r="AA34" s="359"/>
      <c r="AB34" s="98">
        <f>K34+W34</f>
        <v>3</v>
      </c>
    </row>
    <row r="35" spans="1:29" ht="9.75" customHeight="1" x14ac:dyDescent="0.2"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Z35" s="176"/>
      <c r="AA35" s="177"/>
      <c r="AB35" s="177"/>
      <c r="AC35" s="177"/>
    </row>
    <row r="36" spans="1:29" ht="18" customHeight="1" x14ac:dyDescent="0.2">
      <c r="A36" s="372" t="str">
        <f>Criteria1.1.1!D50</f>
        <v>Employment, HRD, Education, Social Policies</v>
      </c>
      <c r="B36" s="373"/>
      <c r="C36" s="373"/>
      <c r="D36" s="70"/>
      <c r="E36" s="70"/>
      <c r="F36" s="70"/>
      <c r="G36" s="70"/>
      <c r="H36" s="70"/>
      <c r="I36" s="70"/>
      <c r="J36" s="70"/>
      <c r="K36" s="120"/>
      <c r="L36" s="120"/>
      <c r="M36" s="178"/>
      <c r="N36" s="69"/>
      <c r="O36" s="69" t="s">
        <v>23</v>
      </c>
      <c r="P36" s="69"/>
      <c r="Q36" s="385"/>
      <c r="R36" s="385"/>
      <c r="S36" s="385"/>
      <c r="T36" s="385"/>
      <c r="U36" s="69"/>
      <c r="V36" s="69"/>
    </row>
    <row r="37" spans="1:29" ht="18" customHeight="1" x14ac:dyDescent="0.2">
      <c r="A37" s="45"/>
      <c r="B37" s="58" t="s">
        <v>120</v>
      </c>
      <c r="C37" s="56">
        <v>4</v>
      </c>
      <c r="D37" s="467" t="s">
        <v>345</v>
      </c>
      <c r="E37" s="467"/>
      <c r="F37" s="467"/>
      <c r="G37" s="467"/>
      <c r="H37" s="467"/>
      <c r="I37" s="467"/>
      <c r="J37" s="374" t="s">
        <v>140</v>
      </c>
      <c r="K37" s="194" t="s">
        <v>139</v>
      </c>
      <c r="L37" s="89" t="s">
        <v>23</v>
      </c>
      <c r="M37" s="178"/>
      <c r="N37" s="58" t="s">
        <v>120</v>
      </c>
      <c r="O37" s="56">
        <v>4</v>
      </c>
      <c r="P37" s="467" t="s">
        <v>353</v>
      </c>
      <c r="Q37" s="467"/>
      <c r="R37" s="467"/>
      <c r="S37" s="467"/>
      <c r="T37" s="467"/>
      <c r="U37" s="467"/>
      <c r="V37" s="467"/>
      <c r="W37" s="467"/>
      <c r="X37" s="374" t="s">
        <v>140</v>
      </c>
      <c r="Y37" s="194" t="s">
        <v>139</v>
      </c>
      <c r="Z37" s="89" t="s">
        <v>23</v>
      </c>
    </row>
    <row r="38" spans="1:29" ht="18" customHeight="1" x14ac:dyDescent="0.2">
      <c r="B38" s="58" t="s">
        <v>121</v>
      </c>
      <c r="C38" s="56">
        <v>3</v>
      </c>
      <c r="D38" s="467" t="s">
        <v>346</v>
      </c>
      <c r="E38" s="467"/>
      <c r="F38" s="467"/>
      <c r="G38" s="467"/>
      <c r="H38" s="467"/>
      <c r="I38" s="467"/>
      <c r="J38" s="375"/>
      <c r="K38" s="91">
        <v>1</v>
      </c>
      <c r="L38" s="92">
        <v>4</v>
      </c>
      <c r="M38" s="178"/>
      <c r="N38" s="58" t="s">
        <v>121</v>
      </c>
      <c r="O38" s="56">
        <v>3</v>
      </c>
      <c r="P38" s="467" t="s">
        <v>354</v>
      </c>
      <c r="Q38" s="467" t="s">
        <v>346</v>
      </c>
      <c r="R38" s="467" t="s">
        <v>346</v>
      </c>
      <c r="S38" s="467" t="s">
        <v>346</v>
      </c>
      <c r="T38" s="467" t="s">
        <v>346</v>
      </c>
      <c r="U38" s="467" t="s">
        <v>346</v>
      </c>
      <c r="V38" s="467"/>
      <c r="W38" s="467"/>
      <c r="X38" s="375"/>
      <c r="Y38" s="91">
        <v>1</v>
      </c>
      <c r="Z38" s="92">
        <v>4</v>
      </c>
    </row>
    <row r="39" spans="1:29" x14ac:dyDescent="0.2">
      <c r="B39" s="58" t="s">
        <v>63</v>
      </c>
      <c r="C39" s="56">
        <v>2</v>
      </c>
      <c r="D39" s="467" t="s">
        <v>350</v>
      </c>
      <c r="E39" s="467"/>
      <c r="F39" s="467"/>
      <c r="G39" s="467"/>
      <c r="H39" s="467"/>
      <c r="I39" s="467"/>
      <c r="J39" s="375"/>
      <c r="K39" s="91"/>
      <c r="L39" s="92"/>
      <c r="N39" s="58" t="s">
        <v>63</v>
      </c>
      <c r="O39" s="56">
        <v>2</v>
      </c>
      <c r="P39" s="467" t="s">
        <v>356</v>
      </c>
      <c r="Q39" s="467" t="s">
        <v>347</v>
      </c>
      <c r="R39" s="467" t="s">
        <v>347</v>
      </c>
      <c r="S39" s="467" t="s">
        <v>347</v>
      </c>
      <c r="T39" s="467" t="s">
        <v>347</v>
      </c>
      <c r="U39" s="467" t="s">
        <v>347</v>
      </c>
      <c r="V39" s="467"/>
      <c r="W39" s="467"/>
      <c r="X39" s="375"/>
      <c r="Y39" s="91"/>
      <c r="Z39" s="92"/>
    </row>
    <row r="40" spans="1:29" x14ac:dyDescent="0.2">
      <c r="B40" s="58" t="s">
        <v>124</v>
      </c>
      <c r="C40" s="56">
        <v>1</v>
      </c>
      <c r="D40" s="467" t="s">
        <v>348</v>
      </c>
      <c r="E40" s="467"/>
      <c r="F40" s="467"/>
      <c r="G40" s="467"/>
      <c r="H40" s="467"/>
      <c r="I40" s="467"/>
      <c r="J40" s="375"/>
      <c r="K40" s="91"/>
      <c r="L40" s="92"/>
      <c r="N40" s="58" t="s">
        <v>124</v>
      </c>
      <c r="O40" s="56">
        <v>1</v>
      </c>
      <c r="P40" s="467" t="s">
        <v>357</v>
      </c>
      <c r="Q40" s="467" t="s">
        <v>348</v>
      </c>
      <c r="R40" s="467" t="s">
        <v>348</v>
      </c>
      <c r="S40" s="467" t="s">
        <v>348</v>
      </c>
      <c r="T40" s="467" t="s">
        <v>348</v>
      </c>
      <c r="U40" s="467" t="s">
        <v>348</v>
      </c>
      <c r="V40" s="467"/>
      <c r="W40" s="467"/>
      <c r="X40" s="375"/>
      <c r="Y40" s="91"/>
      <c r="Z40" s="92"/>
    </row>
    <row r="41" spans="1:29" ht="12.75" customHeight="1" x14ac:dyDescent="0.2">
      <c r="C41" s="177">
        <v>0</v>
      </c>
      <c r="D41" s="189" t="s">
        <v>349</v>
      </c>
      <c r="E41" s="189"/>
      <c r="F41" s="189"/>
      <c r="G41" s="189"/>
      <c r="H41" s="189"/>
      <c r="I41" s="189"/>
      <c r="J41" s="375"/>
      <c r="K41" s="91"/>
      <c r="L41" s="92"/>
      <c r="O41">
        <v>0</v>
      </c>
      <c r="P41" s="467" t="s">
        <v>355</v>
      </c>
      <c r="Q41" s="467"/>
      <c r="R41" s="467"/>
      <c r="S41" s="467"/>
      <c r="T41" s="467"/>
      <c r="U41" s="467"/>
      <c r="V41" s="467"/>
      <c r="X41" s="375"/>
      <c r="Y41" s="91"/>
      <c r="Z41" s="92"/>
    </row>
    <row r="42" spans="1:29" ht="12.75" customHeight="1" x14ac:dyDescent="0.2">
      <c r="C42" s="177"/>
      <c r="D42" s="189"/>
      <c r="E42" s="189"/>
      <c r="F42" s="189"/>
      <c r="G42" s="189"/>
      <c r="H42" s="189"/>
      <c r="I42" s="189"/>
      <c r="J42" s="376"/>
      <c r="K42" s="93"/>
      <c r="L42" s="94">
        <v>0</v>
      </c>
      <c r="P42" s="189"/>
      <c r="Q42" s="189"/>
      <c r="R42" s="189"/>
      <c r="S42" s="189"/>
      <c r="T42" s="189"/>
      <c r="U42" s="189"/>
      <c r="V42" s="189"/>
      <c r="X42" s="376"/>
      <c r="Y42" s="93"/>
      <c r="Z42" s="94">
        <v>0</v>
      </c>
    </row>
    <row r="43" spans="1:29" ht="42.75" customHeight="1" x14ac:dyDescent="0.2">
      <c r="B43" s="466" t="s">
        <v>376</v>
      </c>
      <c r="C43" s="466"/>
      <c r="D43" s="466"/>
      <c r="E43" s="466"/>
      <c r="F43" s="466"/>
      <c r="G43" s="466"/>
      <c r="H43" s="466"/>
      <c r="I43" s="466"/>
      <c r="K43" s="45" t="s">
        <v>63</v>
      </c>
      <c r="L43" s="74">
        <f>(K38*L38+K39*L39+K40*L40+K41*L41+K42*L42)/SUM(K38:K42)</f>
        <v>4</v>
      </c>
      <c r="P43" s="466" t="str">
        <f>B43</f>
        <v>Take the average results from the questionnaires, national appointments and from the interviews</v>
      </c>
      <c r="Q43" s="466"/>
      <c r="R43" s="466"/>
      <c r="S43" s="466"/>
      <c r="T43" s="466"/>
      <c r="U43" s="466"/>
      <c r="V43" s="466"/>
      <c r="W43"/>
      <c r="Y43" s="45" t="s">
        <v>63</v>
      </c>
      <c r="Z43" s="74">
        <f>(Y38*Z38+Y39*Z39+Y40*Z40+Y41*Z41+Y42*Z42)/SUM(Y38:Y42)</f>
        <v>4</v>
      </c>
    </row>
    <row r="44" spans="1:29" ht="15.75" customHeight="1" x14ac:dyDescent="0.2">
      <c r="A44" s="45" t="s">
        <v>113</v>
      </c>
      <c r="B44" s="83" t="s">
        <v>343</v>
      </c>
      <c r="C44" s="55" t="s">
        <v>341</v>
      </c>
      <c r="D44" s="55"/>
      <c r="G44" s="45"/>
      <c r="I44" s="87" t="str">
        <f>B44</f>
        <v>2.1.1</v>
      </c>
      <c r="J44" s="45" t="s">
        <v>69</v>
      </c>
      <c r="K44" s="119" t="s">
        <v>4</v>
      </c>
      <c r="L44" s="119"/>
      <c r="N44" s="45" t="s">
        <v>113</v>
      </c>
      <c r="O44" s="45" t="s">
        <v>360</v>
      </c>
      <c r="P44" s="86" t="s">
        <v>351</v>
      </c>
      <c r="U44" s="87" t="s">
        <v>352</v>
      </c>
      <c r="V44" s="45" t="s">
        <v>69</v>
      </c>
      <c r="W44" s="119" t="s">
        <v>4</v>
      </c>
    </row>
    <row r="45" spans="1:29" ht="19.5" customHeight="1" x14ac:dyDescent="0.2">
      <c r="C45" s="359" t="s">
        <v>342</v>
      </c>
      <c r="D45" s="359"/>
      <c r="E45" s="359"/>
      <c r="F45" s="359"/>
      <c r="G45" s="359"/>
      <c r="I45" s="101">
        <f>L43</f>
        <v>4</v>
      </c>
      <c r="J45" s="78">
        <v>0.5</v>
      </c>
      <c r="K45" s="118">
        <f>I45*J45</f>
        <v>2</v>
      </c>
      <c r="P45" s="86"/>
      <c r="U45" s="191">
        <f>Z43</f>
        <v>4</v>
      </c>
      <c r="V45" s="78">
        <v>0.5</v>
      </c>
      <c r="W45" s="118">
        <f>U45*V45</f>
        <v>2</v>
      </c>
      <c r="Z45" s="337" t="s">
        <v>358</v>
      </c>
      <c r="AA45" s="359"/>
      <c r="AB45" s="98">
        <f>K45+W45</f>
        <v>4</v>
      </c>
    </row>
    <row r="46" spans="1:29" ht="12.75" customHeight="1" x14ac:dyDescent="0.2"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78"/>
      <c r="Z46" s="176"/>
      <c r="AA46" s="177"/>
      <c r="AB46" s="177"/>
      <c r="AC46" s="177"/>
    </row>
    <row r="47" spans="1:29" ht="18" customHeight="1" x14ac:dyDescent="0.2">
      <c r="A47" s="372" t="str">
        <f>Criteria1.1.1!D70</f>
        <v>Energy Sector</v>
      </c>
      <c r="B47" s="373"/>
      <c r="C47" s="373"/>
      <c r="D47" s="70"/>
      <c r="E47" s="70"/>
      <c r="F47" s="70"/>
      <c r="G47" s="70"/>
      <c r="H47" s="70"/>
      <c r="I47" s="70"/>
      <c r="J47" s="70"/>
      <c r="K47" s="120"/>
      <c r="L47" s="120"/>
      <c r="M47" s="262"/>
      <c r="N47" s="69"/>
      <c r="O47" s="69" t="s">
        <v>23</v>
      </c>
      <c r="P47" s="69"/>
      <c r="Q47" s="385"/>
      <c r="R47" s="385"/>
      <c r="S47" s="385"/>
      <c r="T47" s="385"/>
      <c r="U47" s="69"/>
      <c r="V47" s="69"/>
    </row>
    <row r="48" spans="1:29" ht="18" customHeight="1" x14ac:dyDescent="0.2">
      <c r="A48" s="45"/>
      <c r="B48" s="58" t="s">
        <v>120</v>
      </c>
      <c r="C48" s="56">
        <v>4</v>
      </c>
      <c r="D48" s="467" t="s">
        <v>345</v>
      </c>
      <c r="E48" s="467"/>
      <c r="F48" s="467"/>
      <c r="G48" s="467"/>
      <c r="H48" s="467"/>
      <c r="I48" s="467"/>
      <c r="J48" s="374" t="s">
        <v>140</v>
      </c>
      <c r="K48" s="194" t="s">
        <v>139</v>
      </c>
      <c r="L48" s="89" t="s">
        <v>23</v>
      </c>
      <c r="M48" s="262"/>
      <c r="N48" s="58" t="s">
        <v>120</v>
      </c>
      <c r="O48" s="56">
        <v>4</v>
      </c>
      <c r="P48" s="467" t="s">
        <v>353</v>
      </c>
      <c r="Q48" s="467"/>
      <c r="R48" s="467"/>
      <c r="S48" s="467"/>
      <c r="T48" s="467"/>
      <c r="U48" s="467"/>
      <c r="V48" s="467"/>
      <c r="W48" s="467"/>
      <c r="X48" s="374" t="s">
        <v>140</v>
      </c>
      <c r="Y48" s="194" t="s">
        <v>139</v>
      </c>
      <c r="Z48" s="89" t="s">
        <v>23</v>
      </c>
    </row>
    <row r="49" spans="1:28" ht="18" customHeight="1" x14ac:dyDescent="0.2">
      <c r="B49" s="58" t="s">
        <v>121</v>
      </c>
      <c r="C49" s="56">
        <v>3</v>
      </c>
      <c r="D49" s="467" t="s">
        <v>346</v>
      </c>
      <c r="E49" s="467"/>
      <c r="F49" s="467"/>
      <c r="G49" s="467"/>
      <c r="H49" s="467"/>
      <c r="I49" s="467"/>
      <c r="J49" s="375"/>
      <c r="K49" s="91">
        <v>0</v>
      </c>
      <c r="L49" s="92"/>
      <c r="M49" s="262"/>
      <c r="N49" s="58" t="s">
        <v>121</v>
      </c>
      <c r="O49" s="56">
        <v>3</v>
      </c>
      <c r="P49" s="467" t="s">
        <v>354</v>
      </c>
      <c r="Q49" s="467" t="s">
        <v>346</v>
      </c>
      <c r="R49" s="467" t="s">
        <v>346</v>
      </c>
      <c r="S49" s="467" t="s">
        <v>346</v>
      </c>
      <c r="T49" s="467" t="s">
        <v>346</v>
      </c>
      <c r="U49" s="467" t="s">
        <v>346</v>
      </c>
      <c r="V49" s="467"/>
      <c r="W49" s="467"/>
      <c r="X49" s="375"/>
      <c r="Y49" s="91">
        <v>1</v>
      </c>
      <c r="Z49" s="92">
        <v>4</v>
      </c>
    </row>
    <row r="50" spans="1:28" x14ac:dyDescent="0.2">
      <c r="B50" s="58" t="s">
        <v>63</v>
      </c>
      <c r="C50" s="56">
        <v>2</v>
      </c>
      <c r="D50" s="467" t="s">
        <v>350</v>
      </c>
      <c r="E50" s="467"/>
      <c r="F50" s="467"/>
      <c r="G50" s="467"/>
      <c r="H50" s="467"/>
      <c r="I50" s="467"/>
      <c r="J50" s="375"/>
      <c r="K50" s="91">
        <v>1</v>
      </c>
      <c r="L50" s="92">
        <v>3</v>
      </c>
      <c r="N50" s="58" t="s">
        <v>63</v>
      </c>
      <c r="O50" s="56">
        <v>2</v>
      </c>
      <c r="P50" s="467" t="s">
        <v>356</v>
      </c>
      <c r="Q50" s="467" t="s">
        <v>347</v>
      </c>
      <c r="R50" s="467" t="s">
        <v>347</v>
      </c>
      <c r="S50" s="467" t="s">
        <v>347</v>
      </c>
      <c r="T50" s="467" t="s">
        <v>347</v>
      </c>
      <c r="U50" s="467" t="s">
        <v>347</v>
      </c>
      <c r="V50" s="467"/>
      <c r="W50" s="467"/>
      <c r="X50" s="375"/>
      <c r="Y50" s="91"/>
      <c r="Z50" s="92"/>
    </row>
    <row r="51" spans="1:28" x14ac:dyDescent="0.2">
      <c r="B51" s="58" t="s">
        <v>124</v>
      </c>
      <c r="C51" s="56">
        <v>1</v>
      </c>
      <c r="D51" s="467" t="s">
        <v>348</v>
      </c>
      <c r="E51" s="467"/>
      <c r="F51" s="467"/>
      <c r="G51" s="467"/>
      <c r="H51" s="467"/>
      <c r="I51" s="467"/>
      <c r="J51" s="375"/>
      <c r="K51" s="91">
        <v>1</v>
      </c>
      <c r="L51" s="92">
        <v>2</v>
      </c>
      <c r="N51" s="58" t="s">
        <v>124</v>
      </c>
      <c r="O51" s="56">
        <v>1</v>
      </c>
      <c r="P51" s="467" t="s">
        <v>357</v>
      </c>
      <c r="Q51" s="467" t="s">
        <v>348</v>
      </c>
      <c r="R51" s="467" t="s">
        <v>348</v>
      </c>
      <c r="S51" s="467" t="s">
        <v>348</v>
      </c>
      <c r="T51" s="467" t="s">
        <v>348</v>
      </c>
      <c r="U51" s="467" t="s">
        <v>348</v>
      </c>
      <c r="V51" s="467"/>
      <c r="W51" s="467"/>
      <c r="X51" s="375"/>
      <c r="Y51" s="91"/>
      <c r="Z51" s="92"/>
    </row>
    <row r="52" spans="1:28" ht="12.75" customHeight="1" x14ac:dyDescent="0.2">
      <c r="C52" s="259">
        <v>0</v>
      </c>
      <c r="D52" s="265" t="s">
        <v>349</v>
      </c>
      <c r="E52" s="265"/>
      <c r="F52" s="265"/>
      <c r="G52" s="265"/>
      <c r="H52" s="265"/>
      <c r="I52" s="265"/>
      <c r="J52" s="375"/>
      <c r="K52" s="91"/>
      <c r="L52" s="92"/>
      <c r="O52">
        <v>0</v>
      </c>
      <c r="P52" s="467" t="s">
        <v>355</v>
      </c>
      <c r="Q52" s="467"/>
      <c r="R52" s="467"/>
      <c r="S52" s="467"/>
      <c r="T52" s="467"/>
      <c r="U52" s="467"/>
      <c r="V52" s="467"/>
      <c r="X52" s="375"/>
      <c r="Y52" s="91"/>
      <c r="Z52" s="92"/>
    </row>
    <row r="53" spans="1:28" ht="12.75" customHeight="1" x14ac:dyDescent="0.2">
      <c r="C53" s="259"/>
      <c r="D53" s="265"/>
      <c r="E53" s="265"/>
      <c r="F53" s="265"/>
      <c r="G53" s="265"/>
      <c r="H53" s="265"/>
      <c r="I53" s="265"/>
      <c r="J53" s="376"/>
      <c r="K53" s="93"/>
      <c r="L53" s="94">
        <v>0</v>
      </c>
      <c r="P53" s="265"/>
      <c r="Q53" s="265"/>
      <c r="R53" s="265"/>
      <c r="S53" s="265"/>
      <c r="T53" s="265"/>
      <c r="U53" s="265"/>
      <c r="V53" s="265"/>
      <c r="X53" s="376"/>
      <c r="Y53" s="93"/>
      <c r="Z53" s="94">
        <v>0</v>
      </c>
    </row>
    <row r="54" spans="1:28" ht="42.75" customHeight="1" x14ac:dyDescent="0.2">
      <c r="B54" s="466" t="s">
        <v>376</v>
      </c>
      <c r="C54" s="466"/>
      <c r="D54" s="466"/>
      <c r="E54" s="466"/>
      <c r="F54" s="466"/>
      <c r="G54" s="466"/>
      <c r="H54" s="466"/>
      <c r="I54" s="466"/>
      <c r="K54" s="45" t="s">
        <v>63</v>
      </c>
      <c r="L54" s="74">
        <f>(K49*L49+K50*L50+K51*L51+K52*L52+K53*L53)/SUM(K49:K53)</f>
        <v>2.5</v>
      </c>
      <c r="P54" s="466" t="str">
        <f>B54</f>
        <v>Take the average results from the questionnaires, national appointments and from the interviews</v>
      </c>
      <c r="Q54" s="466"/>
      <c r="R54" s="466"/>
      <c r="S54" s="466"/>
      <c r="T54" s="466"/>
      <c r="U54" s="466"/>
      <c r="V54" s="466"/>
      <c r="W54"/>
      <c r="Y54" s="45" t="s">
        <v>63</v>
      </c>
      <c r="Z54" s="74">
        <f>(Y49*Z49+Y50*Z50+Y51*Z51+Y52*Z52+Y53*Z53)/SUM(Y49:Y53)</f>
        <v>4</v>
      </c>
    </row>
    <row r="55" spans="1:28" ht="15.75" customHeight="1" x14ac:dyDescent="0.2">
      <c r="A55" s="45" t="s">
        <v>113</v>
      </c>
      <c r="B55" s="83" t="s">
        <v>343</v>
      </c>
      <c r="C55" s="55" t="s">
        <v>341</v>
      </c>
      <c r="D55" s="55"/>
      <c r="G55" s="45"/>
      <c r="I55" s="87" t="str">
        <f>B55</f>
        <v>2.1.1</v>
      </c>
      <c r="J55" s="45" t="s">
        <v>69</v>
      </c>
      <c r="K55" s="119" t="s">
        <v>4</v>
      </c>
      <c r="L55" s="119"/>
      <c r="N55" s="45" t="s">
        <v>113</v>
      </c>
      <c r="O55" s="45" t="s">
        <v>360</v>
      </c>
      <c r="P55" s="86" t="s">
        <v>351</v>
      </c>
      <c r="U55" s="87" t="s">
        <v>352</v>
      </c>
      <c r="V55" s="45" t="s">
        <v>69</v>
      </c>
      <c r="W55" s="119" t="s">
        <v>4</v>
      </c>
    </row>
    <row r="56" spans="1:28" ht="19.5" customHeight="1" x14ac:dyDescent="0.2">
      <c r="C56" s="359" t="s">
        <v>342</v>
      </c>
      <c r="D56" s="359"/>
      <c r="E56" s="359"/>
      <c r="F56" s="359"/>
      <c r="G56" s="359"/>
      <c r="I56" s="101">
        <f>L54</f>
        <v>2.5</v>
      </c>
      <c r="J56" s="78">
        <v>0.5</v>
      </c>
      <c r="K56" s="118">
        <f>I56*J56</f>
        <v>1.25</v>
      </c>
      <c r="P56" s="86"/>
      <c r="U56" s="191">
        <f>Z54</f>
        <v>4</v>
      </c>
      <c r="V56" s="78">
        <v>0.5</v>
      </c>
      <c r="W56" s="118">
        <f>U56*V56</f>
        <v>2</v>
      </c>
      <c r="Z56" s="337" t="s">
        <v>358</v>
      </c>
      <c r="AA56" s="359"/>
      <c r="AB56" s="98">
        <f>K56+W56</f>
        <v>3.25</v>
      </c>
    </row>
    <row r="57" spans="1:28" ht="19.5" customHeight="1" x14ac:dyDescent="0.2"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</row>
    <row r="58" spans="1:28" ht="18" customHeight="1" x14ac:dyDescent="0.2">
      <c r="A58" s="372" t="str">
        <f>Criteria1.1.1!D83</f>
        <v>Transport</v>
      </c>
      <c r="B58" s="373"/>
      <c r="C58" s="373"/>
      <c r="D58" s="70"/>
      <c r="E58" s="70"/>
      <c r="F58" s="70"/>
      <c r="G58" s="70"/>
      <c r="H58" s="70"/>
      <c r="I58" s="70"/>
      <c r="J58" s="70"/>
      <c r="K58" s="120"/>
      <c r="L58" s="120"/>
      <c r="M58" s="262"/>
      <c r="N58" s="69"/>
      <c r="O58" s="69" t="s">
        <v>23</v>
      </c>
      <c r="P58" s="69"/>
      <c r="Q58" s="385"/>
      <c r="R58" s="385"/>
      <c r="S58" s="385"/>
      <c r="T58" s="385"/>
      <c r="U58" s="69"/>
      <c r="V58" s="69"/>
    </row>
    <row r="59" spans="1:28" ht="18" customHeight="1" x14ac:dyDescent="0.2">
      <c r="A59" s="45"/>
      <c r="B59" s="58" t="s">
        <v>120</v>
      </c>
      <c r="C59" s="56">
        <v>4</v>
      </c>
      <c r="D59" s="467" t="s">
        <v>345</v>
      </c>
      <c r="E59" s="467"/>
      <c r="F59" s="467"/>
      <c r="G59" s="467"/>
      <c r="H59" s="467"/>
      <c r="I59" s="467"/>
      <c r="J59" s="374" t="s">
        <v>140</v>
      </c>
      <c r="K59" s="194" t="s">
        <v>139</v>
      </c>
      <c r="L59" s="89" t="s">
        <v>23</v>
      </c>
      <c r="M59" s="262"/>
      <c r="N59" s="58" t="s">
        <v>120</v>
      </c>
      <c r="O59" s="56">
        <v>4</v>
      </c>
      <c r="P59" s="467" t="s">
        <v>353</v>
      </c>
      <c r="Q59" s="467"/>
      <c r="R59" s="467"/>
      <c r="S59" s="467"/>
      <c r="T59" s="467"/>
      <c r="U59" s="467"/>
      <c r="V59" s="467"/>
      <c r="W59" s="467"/>
      <c r="X59" s="374" t="s">
        <v>140</v>
      </c>
      <c r="Y59" s="194" t="s">
        <v>139</v>
      </c>
      <c r="Z59" s="89" t="s">
        <v>23</v>
      </c>
    </row>
    <row r="60" spans="1:28" ht="18" customHeight="1" x14ac:dyDescent="0.2">
      <c r="B60" s="58" t="s">
        <v>121</v>
      </c>
      <c r="C60" s="56">
        <v>3</v>
      </c>
      <c r="D60" s="467" t="s">
        <v>346</v>
      </c>
      <c r="E60" s="467"/>
      <c r="F60" s="467"/>
      <c r="G60" s="467"/>
      <c r="H60" s="467"/>
      <c r="I60" s="467"/>
      <c r="J60" s="375"/>
      <c r="K60" s="91">
        <v>1</v>
      </c>
      <c r="L60" s="92">
        <v>4</v>
      </c>
      <c r="M60" s="262"/>
      <c r="N60" s="58" t="s">
        <v>121</v>
      </c>
      <c r="O60" s="56">
        <v>3</v>
      </c>
      <c r="P60" s="467" t="s">
        <v>354</v>
      </c>
      <c r="Q60" s="467" t="s">
        <v>346</v>
      </c>
      <c r="R60" s="467" t="s">
        <v>346</v>
      </c>
      <c r="S60" s="467" t="s">
        <v>346</v>
      </c>
      <c r="T60" s="467" t="s">
        <v>346</v>
      </c>
      <c r="U60" s="467" t="s">
        <v>346</v>
      </c>
      <c r="V60" s="467"/>
      <c r="W60" s="467"/>
      <c r="X60" s="375"/>
      <c r="Y60" s="91">
        <v>1</v>
      </c>
      <c r="Z60" s="92">
        <v>4</v>
      </c>
    </row>
    <row r="61" spans="1:28" x14ac:dyDescent="0.2">
      <c r="B61" s="58" t="s">
        <v>63</v>
      </c>
      <c r="C61" s="56">
        <v>2</v>
      </c>
      <c r="D61" s="467" t="s">
        <v>350</v>
      </c>
      <c r="E61" s="467"/>
      <c r="F61" s="467"/>
      <c r="G61" s="467"/>
      <c r="H61" s="467"/>
      <c r="I61" s="467"/>
      <c r="J61" s="375"/>
      <c r="K61" s="91"/>
      <c r="L61" s="92"/>
      <c r="N61" s="58" t="s">
        <v>63</v>
      </c>
      <c r="O61" s="56">
        <v>2</v>
      </c>
      <c r="P61" s="467" t="s">
        <v>356</v>
      </c>
      <c r="Q61" s="467" t="s">
        <v>347</v>
      </c>
      <c r="R61" s="467" t="s">
        <v>347</v>
      </c>
      <c r="S61" s="467" t="s">
        <v>347</v>
      </c>
      <c r="T61" s="467" t="s">
        <v>347</v>
      </c>
      <c r="U61" s="467" t="s">
        <v>347</v>
      </c>
      <c r="V61" s="467"/>
      <c r="W61" s="467"/>
      <c r="X61" s="375"/>
      <c r="Y61" s="91"/>
      <c r="Z61" s="92"/>
    </row>
    <row r="62" spans="1:28" x14ac:dyDescent="0.2">
      <c r="B62" s="58" t="s">
        <v>124</v>
      </c>
      <c r="C62" s="56">
        <v>1</v>
      </c>
      <c r="D62" s="467" t="s">
        <v>348</v>
      </c>
      <c r="E62" s="467"/>
      <c r="F62" s="467"/>
      <c r="G62" s="467"/>
      <c r="H62" s="467"/>
      <c r="I62" s="467"/>
      <c r="J62" s="375"/>
      <c r="K62" s="91"/>
      <c r="L62" s="92"/>
      <c r="N62" s="58" t="s">
        <v>124</v>
      </c>
      <c r="O62" s="56">
        <v>1</v>
      </c>
      <c r="P62" s="467" t="s">
        <v>357</v>
      </c>
      <c r="Q62" s="467" t="s">
        <v>348</v>
      </c>
      <c r="R62" s="467" t="s">
        <v>348</v>
      </c>
      <c r="S62" s="467" t="s">
        <v>348</v>
      </c>
      <c r="T62" s="467" t="s">
        <v>348</v>
      </c>
      <c r="U62" s="467" t="s">
        <v>348</v>
      </c>
      <c r="V62" s="467"/>
      <c r="W62" s="467"/>
      <c r="X62" s="375"/>
      <c r="Y62" s="91"/>
      <c r="Z62" s="92"/>
    </row>
    <row r="63" spans="1:28" ht="12.75" customHeight="1" x14ac:dyDescent="0.2">
      <c r="C63" s="259">
        <v>0</v>
      </c>
      <c r="D63" s="265" t="s">
        <v>349</v>
      </c>
      <c r="E63" s="265"/>
      <c r="F63" s="265"/>
      <c r="G63" s="265"/>
      <c r="H63" s="265"/>
      <c r="I63" s="265"/>
      <c r="J63" s="375"/>
      <c r="K63" s="91"/>
      <c r="L63" s="92"/>
      <c r="O63">
        <v>0</v>
      </c>
      <c r="P63" s="467" t="s">
        <v>355</v>
      </c>
      <c r="Q63" s="467"/>
      <c r="R63" s="467"/>
      <c r="S63" s="467"/>
      <c r="T63" s="467"/>
      <c r="U63" s="467"/>
      <c r="V63" s="467"/>
      <c r="X63" s="375"/>
      <c r="Y63" s="91"/>
      <c r="Z63" s="92"/>
    </row>
    <row r="64" spans="1:28" ht="12.75" customHeight="1" x14ac:dyDescent="0.2">
      <c r="C64" s="259"/>
      <c r="D64" s="265"/>
      <c r="E64" s="265"/>
      <c r="F64" s="265"/>
      <c r="G64" s="265"/>
      <c r="H64" s="265"/>
      <c r="I64" s="265"/>
      <c r="J64" s="376"/>
      <c r="K64" s="93"/>
      <c r="L64" s="94">
        <v>0</v>
      </c>
      <c r="P64" s="265"/>
      <c r="Q64" s="265"/>
      <c r="R64" s="265"/>
      <c r="S64" s="265"/>
      <c r="T64" s="265"/>
      <c r="U64" s="265"/>
      <c r="V64" s="265"/>
      <c r="X64" s="376"/>
      <c r="Y64" s="93"/>
      <c r="Z64" s="94">
        <v>0</v>
      </c>
    </row>
    <row r="65" spans="1:28" ht="42.75" customHeight="1" x14ac:dyDescent="0.2">
      <c r="B65" s="466" t="s">
        <v>376</v>
      </c>
      <c r="C65" s="466"/>
      <c r="D65" s="466"/>
      <c r="E65" s="466"/>
      <c r="F65" s="466"/>
      <c r="G65" s="466"/>
      <c r="H65" s="466"/>
      <c r="I65" s="466"/>
      <c r="K65" s="45" t="s">
        <v>63</v>
      </c>
      <c r="L65" s="74">
        <f>(K60*L60+K61*L61+K62*L62+K63*L63+K64*L64)/SUM(K60:K64)</f>
        <v>4</v>
      </c>
      <c r="P65" s="466" t="str">
        <f>B65</f>
        <v>Take the average results from the questionnaires, national appointments and from the interviews</v>
      </c>
      <c r="Q65" s="466"/>
      <c r="R65" s="466"/>
      <c r="S65" s="466"/>
      <c r="T65" s="466"/>
      <c r="U65" s="466"/>
      <c r="V65" s="466"/>
      <c r="W65"/>
      <c r="Y65" s="45" t="s">
        <v>63</v>
      </c>
      <c r="Z65" s="74">
        <f>(Y60*Z60+Y61*Z61+Y62*Z62+Y63*Z63+Y64*Z64)/SUM(Y60:Y64)</f>
        <v>4</v>
      </c>
    </row>
    <row r="66" spans="1:28" ht="15.75" customHeight="1" x14ac:dyDescent="0.2">
      <c r="A66" s="45" t="s">
        <v>113</v>
      </c>
      <c r="B66" s="83" t="s">
        <v>343</v>
      </c>
      <c r="C66" s="55" t="s">
        <v>341</v>
      </c>
      <c r="D66" s="55"/>
      <c r="G66" s="45"/>
      <c r="I66" s="87" t="str">
        <f>B66</f>
        <v>2.1.1</v>
      </c>
      <c r="J66" s="45" t="s">
        <v>69</v>
      </c>
      <c r="K66" s="119" t="s">
        <v>4</v>
      </c>
      <c r="L66" s="119"/>
      <c r="N66" s="45" t="s">
        <v>113</v>
      </c>
      <c r="O66" s="45" t="s">
        <v>360</v>
      </c>
      <c r="P66" s="86" t="s">
        <v>351</v>
      </c>
      <c r="U66" s="87" t="s">
        <v>352</v>
      </c>
      <c r="V66" s="45" t="s">
        <v>69</v>
      </c>
      <c r="W66" s="119" t="s">
        <v>4</v>
      </c>
    </row>
    <row r="67" spans="1:28" ht="19.5" customHeight="1" x14ac:dyDescent="0.2">
      <c r="C67" s="359" t="s">
        <v>342</v>
      </c>
      <c r="D67" s="359"/>
      <c r="E67" s="359"/>
      <c r="F67" s="359"/>
      <c r="G67" s="359"/>
      <c r="I67" s="101">
        <f>L65</f>
        <v>4</v>
      </c>
      <c r="J67" s="78">
        <v>0.5</v>
      </c>
      <c r="K67" s="118">
        <f>I67*J67</f>
        <v>2</v>
      </c>
      <c r="P67" s="86"/>
      <c r="U67" s="191">
        <f>Z65</f>
        <v>4</v>
      </c>
      <c r="V67" s="78">
        <v>0.5</v>
      </c>
      <c r="W67" s="118">
        <f>U67*V67</f>
        <v>2</v>
      </c>
      <c r="Z67" s="337" t="s">
        <v>358</v>
      </c>
      <c r="AA67" s="359"/>
      <c r="AB67" s="98">
        <f>K67+W67</f>
        <v>4</v>
      </c>
    </row>
    <row r="69" spans="1:28" ht="18" customHeight="1" x14ac:dyDescent="0.2">
      <c r="A69" s="372" t="str">
        <f>Criteria1.1.1!D92</f>
        <v>Environment</v>
      </c>
      <c r="B69" s="373"/>
      <c r="C69" s="373"/>
      <c r="D69" s="70"/>
      <c r="E69" s="70"/>
      <c r="F69" s="70"/>
      <c r="G69" s="70"/>
      <c r="H69" s="70"/>
      <c r="I69" s="70"/>
      <c r="J69" s="70"/>
      <c r="K69" s="120"/>
      <c r="L69" s="120"/>
      <c r="M69" s="262"/>
      <c r="N69" s="69"/>
      <c r="O69" s="69" t="s">
        <v>23</v>
      </c>
      <c r="P69" s="69"/>
      <c r="Q69" s="385"/>
      <c r="R69" s="385"/>
      <c r="S69" s="385"/>
      <c r="T69" s="385"/>
      <c r="U69" s="69"/>
      <c r="V69" s="69"/>
    </row>
    <row r="70" spans="1:28" ht="18" customHeight="1" x14ac:dyDescent="0.2">
      <c r="A70" s="45"/>
      <c r="B70" s="58" t="s">
        <v>120</v>
      </c>
      <c r="C70" s="56">
        <v>4</v>
      </c>
      <c r="D70" s="467" t="s">
        <v>345</v>
      </c>
      <c r="E70" s="467"/>
      <c r="F70" s="467"/>
      <c r="G70" s="467"/>
      <c r="H70" s="467"/>
      <c r="I70" s="467"/>
      <c r="J70" s="374" t="s">
        <v>140</v>
      </c>
      <c r="K70" s="194" t="s">
        <v>139</v>
      </c>
      <c r="L70" s="89" t="s">
        <v>23</v>
      </c>
      <c r="M70" s="262"/>
      <c r="N70" s="58" t="s">
        <v>120</v>
      </c>
      <c r="O70" s="56">
        <v>4</v>
      </c>
      <c r="P70" s="467" t="s">
        <v>353</v>
      </c>
      <c r="Q70" s="467"/>
      <c r="R70" s="467"/>
      <c r="S70" s="467"/>
      <c r="T70" s="467"/>
      <c r="U70" s="467"/>
      <c r="V70" s="467"/>
      <c r="W70" s="467"/>
      <c r="X70" s="374" t="s">
        <v>140</v>
      </c>
      <c r="Y70" s="194" t="s">
        <v>139</v>
      </c>
      <c r="Z70" s="89" t="s">
        <v>23</v>
      </c>
    </row>
    <row r="71" spans="1:28" ht="18" customHeight="1" x14ac:dyDescent="0.2">
      <c r="B71" s="58" t="s">
        <v>121</v>
      </c>
      <c r="C71" s="56">
        <v>3</v>
      </c>
      <c r="D71" s="467" t="s">
        <v>346</v>
      </c>
      <c r="E71" s="467"/>
      <c r="F71" s="467"/>
      <c r="G71" s="467"/>
      <c r="H71" s="467"/>
      <c r="I71" s="467"/>
      <c r="J71" s="375"/>
      <c r="K71" s="91">
        <v>1</v>
      </c>
      <c r="L71" s="92">
        <v>4</v>
      </c>
      <c r="M71" s="262"/>
      <c r="N71" s="58" t="s">
        <v>121</v>
      </c>
      <c r="O71" s="56">
        <v>3</v>
      </c>
      <c r="P71" s="467" t="s">
        <v>354</v>
      </c>
      <c r="Q71" s="467" t="s">
        <v>346</v>
      </c>
      <c r="R71" s="467" t="s">
        <v>346</v>
      </c>
      <c r="S71" s="467" t="s">
        <v>346</v>
      </c>
      <c r="T71" s="467" t="s">
        <v>346</v>
      </c>
      <c r="U71" s="467" t="s">
        <v>346</v>
      </c>
      <c r="V71" s="467"/>
      <c r="W71" s="467"/>
      <c r="X71" s="375"/>
      <c r="Y71" s="91">
        <v>1</v>
      </c>
      <c r="Z71" s="92">
        <v>4</v>
      </c>
    </row>
    <row r="72" spans="1:28" x14ac:dyDescent="0.2">
      <c r="B72" s="58" t="s">
        <v>63</v>
      </c>
      <c r="C72" s="56">
        <v>2</v>
      </c>
      <c r="D72" s="467" t="s">
        <v>350</v>
      </c>
      <c r="E72" s="467"/>
      <c r="F72" s="467"/>
      <c r="G72" s="467"/>
      <c r="H72" s="467"/>
      <c r="I72" s="467"/>
      <c r="J72" s="375"/>
      <c r="K72" s="91"/>
      <c r="L72" s="92"/>
      <c r="N72" s="58" t="s">
        <v>63</v>
      </c>
      <c r="O72" s="56">
        <v>2</v>
      </c>
      <c r="P72" s="467" t="s">
        <v>356</v>
      </c>
      <c r="Q72" s="467" t="s">
        <v>347</v>
      </c>
      <c r="R72" s="467" t="s">
        <v>347</v>
      </c>
      <c r="S72" s="467" t="s">
        <v>347</v>
      </c>
      <c r="T72" s="467" t="s">
        <v>347</v>
      </c>
      <c r="U72" s="467" t="s">
        <v>347</v>
      </c>
      <c r="V72" s="467"/>
      <c r="W72" s="467"/>
      <c r="X72" s="375"/>
      <c r="Y72" s="91"/>
      <c r="Z72" s="92"/>
    </row>
    <row r="73" spans="1:28" x14ac:dyDescent="0.2">
      <c r="B73" s="58" t="s">
        <v>124</v>
      </c>
      <c r="C73" s="56">
        <v>1</v>
      </c>
      <c r="D73" s="467" t="s">
        <v>348</v>
      </c>
      <c r="E73" s="467"/>
      <c r="F73" s="467"/>
      <c r="G73" s="467"/>
      <c r="H73" s="467"/>
      <c r="I73" s="467"/>
      <c r="J73" s="375"/>
      <c r="K73" s="91"/>
      <c r="L73" s="92">
        <v>2</v>
      </c>
      <c r="N73" s="58" t="s">
        <v>124</v>
      </c>
      <c r="O73" s="56">
        <v>1</v>
      </c>
      <c r="P73" s="467" t="s">
        <v>357</v>
      </c>
      <c r="Q73" s="467" t="s">
        <v>348</v>
      </c>
      <c r="R73" s="467" t="s">
        <v>348</v>
      </c>
      <c r="S73" s="467" t="s">
        <v>348</v>
      </c>
      <c r="T73" s="467" t="s">
        <v>348</v>
      </c>
      <c r="U73" s="467" t="s">
        <v>348</v>
      </c>
      <c r="V73" s="467"/>
      <c r="W73" s="467"/>
      <c r="X73" s="375"/>
      <c r="Y73" s="91"/>
      <c r="Z73" s="92"/>
    </row>
    <row r="74" spans="1:28" ht="12.75" customHeight="1" x14ac:dyDescent="0.2">
      <c r="C74" s="259">
        <v>0</v>
      </c>
      <c r="D74" s="265" t="s">
        <v>349</v>
      </c>
      <c r="E74" s="265"/>
      <c r="F74" s="265"/>
      <c r="G74" s="265"/>
      <c r="H74" s="265"/>
      <c r="I74" s="265"/>
      <c r="J74" s="375"/>
      <c r="K74" s="91"/>
      <c r="L74" s="92"/>
      <c r="O74">
        <v>0</v>
      </c>
      <c r="P74" s="467" t="s">
        <v>355</v>
      </c>
      <c r="Q74" s="467"/>
      <c r="R74" s="467"/>
      <c r="S74" s="467"/>
      <c r="T74" s="467"/>
      <c r="U74" s="467"/>
      <c r="V74" s="467"/>
      <c r="X74" s="375"/>
      <c r="Y74" s="91"/>
      <c r="Z74" s="92"/>
    </row>
    <row r="75" spans="1:28" ht="12.75" customHeight="1" x14ac:dyDescent="0.2">
      <c r="C75" s="259"/>
      <c r="D75" s="265"/>
      <c r="E75" s="265"/>
      <c r="F75" s="265"/>
      <c r="G75" s="265"/>
      <c r="H75" s="265"/>
      <c r="I75" s="265"/>
      <c r="J75" s="376"/>
      <c r="K75" s="93"/>
      <c r="L75" s="94">
        <v>0</v>
      </c>
      <c r="P75" s="265"/>
      <c r="Q75" s="265"/>
      <c r="R75" s="265"/>
      <c r="S75" s="265"/>
      <c r="T75" s="265"/>
      <c r="U75" s="265"/>
      <c r="V75" s="265"/>
      <c r="X75" s="376"/>
      <c r="Y75" s="93"/>
      <c r="Z75" s="94">
        <v>0</v>
      </c>
    </row>
    <row r="76" spans="1:28" ht="42.75" customHeight="1" x14ac:dyDescent="0.2">
      <c r="B76" s="466" t="s">
        <v>376</v>
      </c>
      <c r="C76" s="466"/>
      <c r="D76" s="466"/>
      <c r="E76" s="466"/>
      <c r="F76" s="466"/>
      <c r="G76" s="466"/>
      <c r="H76" s="466"/>
      <c r="I76" s="466"/>
      <c r="K76" s="45" t="s">
        <v>63</v>
      </c>
      <c r="L76" s="74">
        <f>(K71*L71+K72*L72+K73*L73+K74*L74+K75*L75)/SUM(K71:K75)</f>
        <v>4</v>
      </c>
      <c r="P76" s="466" t="str">
        <f>B76</f>
        <v>Take the average results from the questionnaires, national appointments and from the interviews</v>
      </c>
      <c r="Q76" s="466"/>
      <c r="R76" s="466"/>
      <c r="S76" s="466"/>
      <c r="T76" s="466"/>
      <c r="U76" s="466"/>
      <c r="V76" s="466"/>
      <c r="W76"/>
      <c r="Y76" s="45" t="s">
        <v>63</v>
      </c>
      <c r="Z76" s="74">
        <f>(Y71*Z71+Y72*Z72+Y73*Z73+Y74*Z74+Y75*Z75)/SUM(Y71:Y75)</f>
        <v>4</v>
      </c>
    </row>
    <row r="77" spans="1:28" ht="15.75" customHeight="1" x14ac:dyDescent="0.2">
      <c r="A77" s="45" t="s">
        <v>113</v>
      </c>
      <c r="B77" s="83" t="s">
        <v>343</v>
      </c>
      <c r="C77" s="55" t="s">
        <v>341</v>
      </c>
      <c r="D77" s="55"/>
      <c r="G77" s="45"/>
      <c r="I77" s="87" t="str">
        <f>B77</f>
        <v>2.1.1</v>
      </c>
      <c r="J77" s="45" t="s">
        <v>69</v>
      </c>
      <c r="K77" s="119" t="s">
        <v>4</v>
      </c>
      <c r="L77" s="119"/>
      <c r="N77" s="45" t="s">
        <v>113</v>
      </c>
      <c r="O77" s="45" t="s">
        <v>360</v>
      </c>
      <c r="P77" s="86" t="s">
        <v>351</v>
      </c>
      <c r="U77" s="87" t="s">
        <v>352</v>
      </c>
      <c r="V77" s="45" t="s">
        <v>69</v>
      </c>
      <c r="W77" s="119" t="s">
        <v>4</v>
      </c>
    </row>
    <row r="78" spans="1:28" ht="19.5" customHeight="1" x14ac:dyDescent="0.2">
      <c r="C78" s="359" t="s">
        <v>342</v>
      </c>
      <c r="D78" s="359"/>
      <c r="E78" s="359"/>
      <c r="F78" s="359"/>
      <c r="G78" s="359"/>
      <c r="I78" s="101">
        <f>L76</f>
        <v>4</v>
      </c>
      <c r="J78" s="78">
        <v>0.5</v>
      </c>
      <c r="K78" s="118">
        <f>I78*J78</f>
        <v>2</v>
      </c>
      <c r="P78" s="86"/>
      <c r="U78" s="191">
        <f>Z76</f>
        <v>4</v>
      </c>
      <c r="V78" s="78">
        <v>0.5</v>
      </c>
      <c r="W78" s="118">
        <f>U78*V78</f>
        <v>2</v>
      </c>
      <c r="Z78" s="337" t="s">
        <v>358</v>
      </c>
      <c r="AA78" s="359"/>
      <c r="AB78" s="98">
        <f>K78+W78</f>
        <v>4</v>
      </c>
    </row>
    <row r="80" spans="1:28" ht="18" customHeight="1" x14ac:dyDescent="0.2">
      <c r="A80" s="372" t="str">
        <f>Criteria1.1.1!D103</f>
        <v>Agriculture and Rural Development</v>
      </c>
      <c r="B80" s="373"/>
      <c r="C80" s="373"/>
      <c r="D80" s="70"/>
      <c r="E80" s="70"/>
      <c r="F80" s="70"/>
      <c r="G80" s="70"/>
      <c r="H80" s="70"/>
      <c r="I80" s="70"/>
      <c r="J80" s="70"/>
      <c r="K80" s="120"/>
      <c r="L80" s="120"/>
      <c r="M80" s="262"/>
      <c r="N80" s="69"/>
      <c r="O80" s="69" t="s">
        <v>23</v>
      </c>
      <c r="P80" s="69"/>
      <c r="Q80" s="385"/>
      <c r="R80" s="385"/>
      <c r="S80" s="385"/>
      <c r="T80" s="385"/>
      <c r="U80" s="69"/>
      <c r="V80" s="69"/>
    </row>
    <row r="81" spans="1:28" ht="18" customHeight="1" x14ac:dyDescent="0.2">
      <c r="A81" s="45"/>
      <c r="B81" s="58" t="s">
        <v>120</v>
      </c>
      <c r="C81" s="56">
        <v>4</v>
      </c>
      <c r="D81" s="467" t="s">
        <v>345</v>
      </c>
      <c r="E81" s="467"/>
      <c r="F81" s="467"/>
      <c r="G81" s="467"/>
      <c r="H81" s="467"/>
      <c r="I81" s="467"/>
      <c r="J81" s="374" t="s">
        <v>140</v>
      </c>
      <c r="K81" s="194" t="s">
        <v>139</v>
      </c>
      <c r="L81" s="89" t="s">
        <v>23</v>
      </c>
      <c r="M81" s="262"/>
      <c r="N81" s="58" t="s">
        <v>120</v>
      </c>
      <c r="O81" s="56">
        <v>4</v>
      </c>
      <c r="P81" s="467" t="s">
        <v>353</v>
      </c>
      <c r="Q81" s="467"/>
      <c r="R81" s="467"/>
      <c r="S81" s="467"/>
      <c r="T81" s="467"/>
      <c r="U81" s="467"/>
      <c r="V81" s="467"/>
      <c r="W81" s="467"/>
      <c r="X81" s="374" t="s">
        <v>140</v>
      </c>
      <c r="Y81" s="194" t="s">
        <v>139</v>
      </c>
      <c r="Z81" s="89" t="s">
        <v>23</v>
      </c>
    </row>
    <row r="82" spans="1:28" ht="18" customHeight="1" x14ac:dyDescent="0.2">
      <c r="B82" s="58" t="s">
        <v>121</v>
      </c>
      <c r="C82" s="56">
        <v>3</v>
      </c>
      <c r="D82" s="467" t="s">
        <v>346</v>
      </c>
      <c r="E82" s="467"/>
      <c r="F82" s="467"/>
      <c r="G82" s="467"/>
      <c r="H82" s="467"/>
      <c r="I82" s="467"/>
      <c r="J82" s="375"/>
      <c r="K82" s="91">
        <v>1</v>
      </c>
      <c r="L82" s="92">
        <v>4</v>
      </c>
      <c r="M82" s="262"/>
      <c r="N82" s="58" t="s">
        <v>121</v>
      </c>
      <c r="O82" s="56">
        <v>3</v>
      </c>
      <c r="P82" s="467" t="s">
        <v>354</v>
      </c>
      <c r="Q82" s="467" t="s">
        <v>346</v>
      </c>
      <c r="R82" s="467" t="s">
        <v>346</v>
      </c>
      <c r="S82" s="467" t="s">
        <v>346</v>
      </c>
      <c r="T82" s="467" t="s">
        <v>346</v>
      </c>
      <c r="U82" s="467" t="s">
        <v>346</v>
      </c>
      <c r="V82" s="467"/>
      <c r="W82" s="467"/>
      <c r="X82" s="375"/>
      <c r="Y82" s="91">
        <v>1</v>
      </c>
      <c r="Z82" s="92">
        <v>4</v>
      </c>
    </row>
    <row r="83" spans="1:28" x14ac:dyDescent="0.2">
      <c r="B83" s="58" t="s">
        <v>63</v>
      </c>
      <c r="C83" s="56">
        <v>2</v>
      </c>
      <c r="D83" s="467" t="s">
        <v>350</v>
      </c>
      <c r="E83" s="467"/>
      <c r="F83" s="467"/>
      <c r="G83" s="467"/>
      <c r="H83" s="467"/>
      <c r="I83" s="467"/>
      <c r="J83" s="375"/>
      <c r="K83" s="91"/>
      <c r="L83" s="92"/>
      <c r="N83" s="58" t="s">
        <v>63</v>
      </c>
      <c r="O83" s="56">
        <v>2</v>
      </c>
      <c r="P83" s="467" t="s">
        <v>356</v>
      </c>
      <c r="Q83" s="467" t="s">
        <v>347</v>
      </c>
      <c r="R83" s="467" t="s">
        <v>347</v>
      </c>
      <c r="S83" s="467" t="s">
        <v>347</v>
      </c>
      <c r="T83" s="467" t="s">
        <v>347</v>
      </c>
      <c r="U83" s="467" t="s">
        <v>347</v>
      </c>
      <c r="V83" s="467"/>
      <c r="W83" s="467"/>
      <c r="X83" s="375"/>
      <c r="Y83" s="91"/>
      <c r="Z83" s="92"/>
    </row>
    <row r="84" spans="1:28" x14ac:dyDescent="0.2">
      <c r="B84" s="58" t="s">
        <v>124</v>
      </c>
      <c r="C84" s="56">
        <v>1</v>
      </c>
      <c r="D84" s="467" t="s">
        <v>348</v>
      </c>
      <c r="E84" s="467"/>
      <c r="F84" s="467"/>
      <c r="G84" s="467"/>
      <c r="H84" s="467"/>
      <c r="I84" s="467"/>
      <c r="J84" s="375"/>
      <c r="K84" s="91"/>
      <c r="L84" s="92"/>
      <c r="N84" s="58" t="s">
        <v>124</v>
      </c>
      <c r="O84" s="56">
        <v>1</v>
      </c>
      <c r="P84" s="467" t="s">
        <v>357</v>
      </c>
      <c r="Q84" s="467" t="s">
        <v>348</v>
      </c>
      <c r="R84" s="467" t="s">
        <v>348</v>
      </c>
      <c r="S84" s="467" t="s">
        <v>348</v>
      </c>
      <c r="T84" s="467" t="s">
        <v>348</v>
      </c>
      <c r="U84" s="467" t="s">
        <v>348</v>
      </c>
      <c r="V84" s="467"/>
      <c r="W84" s="467"/>
      <c r="X84" s="375"/>
      <c r="Y84" s="91"/>
      <c r="Z84" s="92"/>
    </row>
    <row r="85" spans="1:28" ht="12.75" customHeight="1" x14ac:dyDescent="0.2">
      <c r="C85" s="259">
        <v>0</v>
      </c>
      <c r="D85" s="265" t="s">
        <v>349</v>
      </c>
      <c r="E85" s="265"/>
      <c r="F85" s="265"/>
      <c r="G85" s="265"/>
      <c r="H85" s="265"/>
      <c r="I85" s="265"/>
      <c r="J85" s="375"/>
      <c r="K85" s="91"/>
      <c r="L85" s="92"/>
      <c r="O85">
        <v>0</v>
      </c>
      <c r="P85" s="467" t="s">
        <v>355</v>
      </c>
      <c r="Q85" s="467"/>
      <c r="R85" s="467"/>
      <c r="S85" s="467"/>
      <c r="T85" s="467"/>
      <c r="U85" s="467"/>
      <c r="V85" s="467"/>
      <c r="X85" s="375"/>
      <c r="Y85" s="91"/>
      <c r="Z85" s="92"/>
    </row>
    <row r="86" spans="1:28" ht="12.75" customHeight="1" x14ac:dyDescent="0.2">
      <c r="C86" s="259"/>
      <c r="D86" s="265"/>
      <c r="E86" s="265"/>
      <c r="F86" s="265"/>
      <c r="G86" s="265"/>
      <c r="H86" s="265"/>
      <c r="I86" s="265"/>
      <c r="J86" s="376"/>
      <c r="K86" s="93"/>
      <c r="L86" s="94">
        <v>0</v>
      </c>
      <c r="P86" s="265"/>
      <c r="Q86" s="265"/>
      <c r="R86" s="265"/>
      <c r="S86" s="265"/>
      <c r="T86" s="265"/>
      <c r="U86" s="265"/>
      <c r="V86" s="265"/>
      <c r="X86" s="376"/>
      <c r="Y86" s="93"/>
      <c r="Z86" s="94">
        <v>0</v>
      </c>
    </row>
    <row r="87" spans="1:28" ht="42.75" customHeight="1" x14ac:dyDescent="0.2">
      <c r="B87" s="466" t="s">
        <v>376</v>
      </c>
      <c r="C87" s="466"/>
      <c r="D87" s="466"/>
      <c r="E87" s="466"/>
      <c r="F87" s="466"/>
      <c r="G87" s="466"/>
      <c r="H87" s="466"/>
      <c r="I87" s="466"/>
      <c r="K87" s="45" t="s">
        <v>63</v>
      </c>
      <c r="L87" s="74">
        <f>(K82*L82+K83*L83+K84*L84+K85*L85+K86*L86)/SUM(K82:K86)</f>
        <v>4</v>
      </c>
      <c r="P87" s="466" t="str">
        <f>B87</f>
        <v>Take the average results from the questionnaires, national appointments and from the interviews</v>
      </c>
      <c r="Q87" s="466"/>
      <c r="R87" s="466"/>
      <c r="S87" s="466"/>
      <c r="T87" s="466"/>
      <c r="U87" s="466"/>
      <c r="V87" s="466"/>
      <c r="W87"/>
      <c r="Y87" s="45" t="s">
        <v>63</v>
      </c>
      <c r="Z87" s="74">
        <f>(Y82*Z82+Y83*Z83+Y84*Z84+Y85*Z85+Y86*Z86)/SUM(Y82:Y86)</f>
        <v>4</v>
      </c>
    </row>
    <row r="88" spans="1:28" ht="15.75" customHeight="1" x14ac:dyDescent="0.2">
      <c r="A88" s="45" t="s">
        <v>113</v>
      </c>
      <c r="B88" s="83" t="s">
        <v>343</v>
      </c>
      <c r="C88" s="55" t="s">
        <v>341</v>
      </c>
      <c r="D88" s="55"/>
      <c r="G88" s="45"/>
      <c r="I88" s="87" t="str">
        <f>B88</f>
        <v>2.1.1</v>
      </c>
      <c r="J88" s="45" t="s">
        <v>69</v>
      </c>
      <c r="K88" s="119" t="s">
        <v>4</v>
      </c>
      <c r="L88" s="119"/>
      <c r="N88" s="45" t="s">
        <v>113</v>
      </c>
      <c r="O88" s="45" t="s">
        <v>360</v>
      </c>
      <c r="P88" s="86" t="s">
        <v>351</v>
      </c>
      <c r="U88" s="87" t="s">
        <v>352</v>
      </c>
      <c r="V88" s="45" t="s">
        <v>69</v>
      </c>
      <c r="W88" s="119" t="s">
        <v>4</v>
      </c>
    </row>
    <row r="89" spans="1:28" ht="19.5" customHeight="1" x14ac:dyDescent="0.2">
      <c r="C89" s="359" t="s">
        <v>342</v>
      </c>
      <c r="D89" s="359"/>
      <c r="E89" s="359"/>
      <c r="F89" s="359"/>
      <c r="G89" s="359"/>
      <c r="I89" s="101">
        <f>L87</f>
        <v>4</v>
      </c>
      <c r="J89" s="78">
        <v>0.5</v>
      </c>
      <c r="K89" s="118">
        <f>I89*J89</f>
        <v>2</v>
      </c>
      <c r="P89" s="86"/>
      <c r="U89" s="191">
        <f>Z87</f>
        <v>4</v>
      </c>
      <c r="V89" s="78">
        <v>0.5</v>
      </c>
      <c r="W89" s="118">
        <f>U89*V89</f>
        <v>2</v>
      </c>
      <c r="Z89" s="337" t="s">
        <v>358</v>
      </c>
      <c r="AA89" s="359"/>
      <c r="AB89" s="98">
        <f>K89+W89</f>
        <v>4</v>
      </c>
    </row>
  </sheetData>
  <mergeCells count="140">
    <mergeCell ref="B87:I87"/>
    <mergeCell ref="P87:V87"/>
    <mergeCell ref="C89:G89"/>
    <mergeCell ref="Z89:AA89"/>
    <mergeCell ref="B76:I76"/>
    <mergeCell ref="P76:V76"/>
    <mergeCell ref="C78:G78"/>
    <mergeCell ref="Z78:AA78"/>
    <mergeCell ref="A80:C80"/>
    <mergeCell ref="Q80:T80"/>
    <mergeCell ref="D81:I81"/>
    <mergeCell ref="J81:J86"/>
    <mergeCell ref="P81:W81"/>
    <mergeCell ref="X81:X86"/>
    <mergeCell ref="D82:I82"/>
    <mergeCell ref="P82:W82"/>
    <mergeCell ref="D83:I83"/>
    <mergeCell ref="P83:W83"/>
    <mergeCell ref="D84:I84"/>
    <mergeCell ref="P84:W84"/>
    <mergeCell ref="P85:V85"/>
    <mergeCell ref="A69:C69"/>
    <mergeCell ref="Q69:T69"/>
    <mergeCell ref="D70:I70"/>
    <mergeCell ref="J70:J75"/>
    <mergeCell ref="P70:W70"/>
    <mergeCell ref="X70:X75"/>
    <mergeCell ref="D71:I71"/>
    <mergeCell ref="P71:W71"/>
    <mergeCell ref="D72:I72"/>
    <mergeCell ref="P72:W72"/>
    <mergeCell ref="D73:I73"/>
    <mergeCell ref="P73:W73"/>
    <mergeCell ref="P74:V74"/>
    <mergeCell ref="D6:I6"/>
    <mergeCell ref="D7:I7"/>
    <mergeCell ref="P6:W6"/>
    <mergeCell ref="P7:W7"/>
    <mergeCell ref="D4:I4"/>
    <mergeCell ref="D5:I5"/>
    <mergeCell ref="P5:W5"/>
    <mergeCell ref="F1:M1"/>
    <mergeCell ref="N1:T1"/>
    <mergeCell ref="A2:I2"/>
    <mergeCell ref="N2:V2"/>
    <mergeCell ref="A3:C3"/>
    <mergeCell ref="Q3:T3"/>
    <mergeCell ref="D15:I15"/>
    <mergeCell ref="P15:W15"/>
    <mergeCell ref="P16:W16"/>
    <mergeCell ref="Z12:AA12"/>
    <mergeCell ref="A14:C14"/>
    <mergeCell ref="Q14:T14"/>
    <mergeCell ref="P8:V8"/>
    <mergeCell ref="C12:G12"/>
    <mergeCell ref="P10:V10"/>
    <mergeCell ref="Z23:AA23"/>
    <mergeCell ref="X4:X9"/>
    <mergeCell ref="P21:V21"/>
    <mergeCell ref="B10:I10"/>
    <mergeCell ref="J4:J9"/>
    <mergeCell ref="P63:V63"/>
    <mergeCell ref="P4:W4"/>
    <mergeCell ref="P61:W61"/>
    <mergeCell ref="P62:W62"/>
    <mergeCell ref="P59:W59"/>
    <mergeCell ref="P60:W60"/>
    <mergeCell ref="D48:I48"/>
    <mergeCell ref="Q58:T58"/>
    <mergeCell ref="P52:V52"/>
    <mergeCell ref="P50:W50"/>
    <mergeCell ref="P51:W51"/>
    <mergeCell ref="P48:W48"/>
    <mergeCell ref="P49:W49"/>
    <mergeCell ref="D38:I38"/>
    <mergeCell ref="Q47:T47"/>
    <mergeCell ref="P41:V41"/>
    <mergeCell ref="D37:I37"/>
    <mergeCell ref="J26:J31"/>
    <mergeCell ref="X26:X31"/>
    <mergeCell ref="D29:I29"/>
    <mergeCell ref="B32:I32"/>
    <mergeCell ref="P32:V32"/>
    <mergeCell ref="C34:G34"/>
    <mergeCell ref="J15:J20"/>
    <mergeCell ref="X15:X20"/>
    <mergeCell ref="B21:I21"/>
    <mergeCell ref="C23:G23"/>
    <mergeCell ref="D28:I28"/>
    <mergeCell ref="P30:V30"/>
    <mergeCell ref="D26:I26"/>
    <mergeCell ref="D27:I27"/>
    <mergeCell ref="P28:W28"/>
    <mergeCell ref="P29:W29"/>
    <mergeCell ref="P26:W26"/>
    <mergeCell ref="P27:W27"/>
    <mergeCell ref="D18:I18"/>
    <mergeCell ref="A25:D25"/>
    <mergeCell ref="Q25:T25"/>
    <mergeCell ref="P19:V19"/>
    <mergeCell ref="D16:I16"/>
    <mergeCell ref="D17:I17"/>
    <mergeCell ref="P17:W17"/>
    <mergeCell ref="P18:W18"/>
    <mergeCell ref="C45:G45"/>
    <mergeCell ref="Z45:AA45"/>
    <mergeCell ref="J48:J53"/>
    <mergeCell ref="X48:X53"/>
    <mergeCell ref="D49:I49"/>
    <mergeCell ref="D50:I50"/>
    <mergeCell ref="D51:I51"/>
    <mergeCell ref="Z34:AA34"/>
    <mergeCell ref="J37:J42"/>
    <mergeCell ref="X37:X42"/>
    <mergeCell ref="D39:I39"/>
    <mergeCell ref="D40:I40"/>
    <mergeCell ref="B43:I43"/>
    <mergeCell ref="P43:V43"/>
    <mergeCell ref="P39:W39"/>
    <mergeCell ref="P40:W40"/>
    <mergeCell ref="P37:W37"/>
    <mergeCell ref="P38:W38"/>
    <mergeCell ref="A36:C36"/>
    <mergeCell ref="Q36:T36"/>
    <mergeCell ref="A47:C47"/>
    <mergeCell ref="B65:I65"/>
    <mergeCell ref="P65:V65"/>
    <mergeCell ref="C67:G67"/>
    <mergeCell ref="Z67:AA67"/>
    <mergeCell ref="B54:I54"/>
    <mergeCell ref="P54:V54"/>
    <mergeCell ref="C56:G56"/>
    <mergeCell ref="Z56:AA56"/>
    <mergeCell ref="D59:I59"/>
    <mergeCell ref="J59:J64"/>
    <mergeCell ref="X59:X64"/>
    <mergeCell ref="D60:I60"/>
    <mergeCell ref="D61:I61"/>
    <mergeCell ref="D62:I62"/>
    <mergeCell ref="A58:C58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1"/>
  <sheetViews>
    <sheetView topLeftCell="J33" workbookViewId="0">
      <selection activeCell="Z38" sqref="Z38"/>
    </sheetView>
  </sheetViews>
  <sheetFormatPr defaultColWidth="8.85546875" defaultRowHeight="12.75" x14ac:dyDescent="0.2"/>
  <cols>
    <col min="6" max="6" width="3.28515625" customWidth="1"/>
    <col min="7" max="8" width="4.42578125" customWidth="1"/>
    <col min="9" max="9" width="10.85546875" customWidth="1"/>
    <col min="10" max="10" width="7" customWidth="1"/>
    <col min="11" max="14" width="6.42578125" style="118" customWidth="1"/>
    <col min="15" max="15" width="4.140625" customWidth="1"/>
    <col min="17" max="17" width="7.140625" customWidth="1"/>
    <col min="23" max="23" width="12" customWidth="1"/>
    <col min="25" max="25" width="8.85546875" style="118"/>
    <col min="26" max="26" width="4.28515625" customWidth="1"/>
  </cols>
  <sheetData>
    <row r="1" spans="1:30" ht="18" customHeight="1" x14ac:dyDescent="0.2">
      <c r="F1" s="378" t="s">
        <v>363</v>
      </c>
      <c r="G1" s="378"/>
      <c r="H1" s="378"/>
      <c r="I1" s="378"/>
      <c r="J1" s="378"/>
      <c r="K1" s="378"/>
      <c r="L1" s="378"/>
      <c r="M1" s="378"/>
      <c r="N1" s="378"/>
      <c r="O1" s="378"/>
      <c r="P1" s="461" t="s">
        <v>364</v>
      </c>
      <c r="Q1" s="384"/>
      <c r="R1" s="384"/>
      <c r="S1" s="384"/>
      <c r="T1" s="384"/>
      <c r="U1" s="384"/>
      <c r="V1" s="384"/>
    </row>
    <row r="2" spans="1:30" ht="18" customHeight="1" x14ac:dyDescent="0.2">
      <c r="A2" s="377" t="s">
        <v>365</v>
      </c>
      <c r="B2" s="379"/>
      <c r="C2" s="379"/>
      <c r="D2" s="379"/>
      <c r="E2" s="379"/>
      <c r="F2" s="379"/>
      <c r="G2" s="379"/>
      <c r="H2" s="379"/>
      <c r="I2" s="379"/>
      <c r="J2" s="70"/>
      <c r="K2" s="120"/>
      <c r="L2" s="120"/>
      <c r="M2" s="120"/>
      <c r="N2" s="120"/>
      <c r="O2" s="178"/>
      <c r="P2" s="377" t="s">
        <v>366</v>
      </c>
      <c r="Q2" s="377"/>
      <c r="R2" s="377"/>
      <c r="S2" s="377"/>
      <c r="T2" s="377"/>
      <c r="U2" s="377"/>
      <c r="V2" s="377"/>
      <c r="W2" s="377"/>
      <c r="X2" s="377"/>
    </row>
    <row r="3" spans="1:30" ht="18" customHeight="1" x14ac:dyDescent="0.2">
      <c r="A3" s="372" t="str">
        <f>Criteria1.1.1!D6</f>
        <v>Justice Sector</v>
      </c>
      <c r="B3" s="373"/>
      <c r="C3" s="373"/>
      <c r="D3" s="70"/>
      <c r="E3" s="70"/>
      <c r="F3" s="70"/>
      <c r="G3" s="70"/>
      <c r="H3" s="70"/>
      <c r="I3" s="70"/>
      <c r="J3" s="70"/>
      <c r="K3" s="120"/>
      <c r="L3" s="374" t="s">
        <v>140</v>
      </c>
      <c r="M3" s="194" t="s">
        <v>139</v>
      </c>
      <c r="N3" s="89" t="s">
        <v>23</v>
      </c>
      <c r="O3" s="178"/>
      <c r="P3" s="69"/>
      <c r="Q3" s="69" t="s">
        <v>23</v>
      </c>
      <c r="R3" s="69"/>
      <c r="S3" s="385"/>
      <c r="T3" s="385"/>
      <c r="U3" s="385"/>
      <c r="V3" s="385"/>
      <c r="W3" s="69"/>
      <c r="X3" s="374" t="s">
        <v>140</v>
      </c>
      <c r="Y3" s="194" t="s">
        <v>139</v>
      </c>
      <c r="Z3" s="194" t="s">
        <v>23</v>
      </c>
    </row>
    <row r="4" spans="1:30" ht="27" customHeight="1" x14ac:dyDescent="0.2">
      <c r="A4" s="45"/>
      <c r="B4" s="58" t="s">
        <v>369</v>
      </c>
      <c r="C4" s="58">
        <v>4</v>
      </c>
      <c r="D4" s="470" t="s">
        <v>371</v>
      </c>
      <c r="E4" s="470"/>
      <c r="F4" s="470"/>
      <c r="G4" s="470"/>
      <c r="H4" s="470"/>
      <c r="I4" s="470"/>
      <c r="J4" s="470"/>
      <c r="K4" s="470"/>
      <c r="L4" s="375"/>
      <c r="M4" s="91"/>
      <c r="N4" s="92"/>
      <c r="O4" s="178"/>
      <c r="P4" s="55" t="s">
        <v>380</v>
      </c>
      <c r="Q4" s="58">
        <v>4</v>
      </c>
      <c r="R4" s="468" t="s">
        <v>384</v>
      </c>
      <c r="S4" s="468"/>
      <c r="T4" s="468"/>
      <c r="U4" s="468"/>
      <c r="V4" s="468"/>
      <c r="W4" s="468"/>
      <c r="X4" s="375"/>
      <c r="Y4" s="91"/>
      <c r="Z4" s="92"/>
    </row>
    <row r="5" spans="1:30" ht="21.75" customHeight="1" x14ac:dyDescent="0.2">
      <c r="B5" s="58" t="s">
        <v>120</v>
      </c>
      <c r="C5" s="58">
        <v>3</v>
      </c>
      <c r="D5" s="470" t="s">
        <v>372</v>
      </c>
      <c r="E5" s="470"/>
      <c r="F5" s="470"/>
      <c r="G5" s="470"/>
      <c r="H5" s="470"/>
      <c r="I5" s="470"/>
      <c r="J5" s="470"/>
      <c r="K5" s="470"/>
      <c r="L5" s="375"/>
      <c r="M5" s="91">
        <v>1</v>
      </c>
      <c r="N5" s="92">
        <v>3</v>
      </c>
      <c r="O5" s="178"/>
      <c r="P5" s="55" t="s">
        <v>381</v>
      </c>
      <c r="Q5" s="58">
        <v>3</v>
      </c>
      <c r="R5" s="468" t="s">
        <v>385</v>
      </c>
      <c r="S5" s="468"/>
      <c r="T5" s="468"/>
      <c r="U5" s="468"/>
      <c r="V5" s="468"/>
      <c r="W5" s="468"/>
      <c r="X5" s="375"/>
      <c r="Y5" s="91">
        <v>1</v>
      </c>
      <c r="Z5" s="92">
        <v>3</v>
      </c>
    </row>
    <row r="6" spans="1:30" ht="20.25" customHeight="1" x14ac:dyDescent="0.2">
      <c r="B6" s="58" t="s">
        <v>197</v>
      </c>
      <c r="C6" s="58">
        <v>2</v>
      </c>
      <c r="D6" s="470" t="s">
        <v>373</v>
      </c>
      <c r="E6" s="470"/>
      <c r="F6" s="470"/>
      <c r="G6" s="470"/>
      <c r="H6" s="470"/>
      <c r="I6" s="470"/>
      <c r="J6" s="470"/>
      <c r="K6" s="470"/>
      <c r="L6" s="375"/>
      <c r="M6" s="91">
        <v>1</v>
      </c>
      <c r="N6" s="92">
        <v>2</v>
      </c>
      <c r="P6" s="55" t="s">
        <v>197</v>
      </c>
      <c r="Q6" s="58">
        <v>2</v>
      </c>
      <c r="R6" s="189" t="s">
        <v>386</v>
      </c>
      <c r="S6" s="189"/>
      <c r="T6" s="189"/>
      <c r="U6" s="189"/>
      <c r="V6" s="189"/>
      <c r="W6" s="189"/>
      <c r="X6" s="375"/>
      <c r="Y6" s="91">
        <v>1</v>
      </c>
      <c r="Z6" s="92">
        <v>2</v>
      </c>
    </row>
    <row r="7" spans="1:30" ht="27" customHeight="1" x14ac:dyDescent="0.2">
      <c r="B7" s="58" t="s">
        <v>124</v>
      </c>
      <c r="C7" s="58">
        <v>1</v>
      </c>
      <c r="D7" s="470" t="s">
        <v>374</v>
      </c>
      <c r="E7" s="470"/>
      <c r="F7" s="470"/>
      <c r="G7" s="470"/>
      <c r="H7" s="470"/>
      <c r="I7" s="470"/>
      <c r="J7" s="470"/>
      <c r="K7" s="470"/>
      <c r="L7" s="375"/>
      <c r="M7" s="91"/>
      <c r="N7" s="92"/>
      <c r="P7" s="55" t="s">
        <v>382</v>
      </c>
      <c r="Q7" s="58">
        <v>1</v>
      </c>
      <c r="R7" s="468" t="s">
        <v>387</v>
      </c>
      <c r="S7" s="468"/>
      <c r="T7" s="468"/>
      <c r="U7" s="468"/>
      <c r="V7" s="468"/>
      <c r="W7" s="468"/>
      <c r="X7" s="375"/>
      <c r="Y7" s="91"/>
      <c r="Z7" s="92"/>
    </row>
    <row r="8" spans="1:30" ht="28.5" customHeight="1" x14ac:dyDescent="0.2">
      <c r="B8" s="58" t="s">
        <v>370</v>
      </c>
      <c r="C8" s="58">
        <v>0</v>
      </c>
      <c r="D8" s="469" t="s">
        <v>375</v>
      </c>
      <c r="E8" s="469"/>
      <c r="F8" s="469"/>
      <c r="G8" s="469"/>
      <c r="H8" s="469"/>
      <c r="I8" s="469"/>
      <c r="J8" s="469"/>
      <c r="K8" s="469"/>
      <c r="L8" s="376"/>
      <c r="M8" s="93"/>
      <c r="N8" s="94">
        <v>0</v>
      </c>
      <c r="P8" s="55" t="s">
        <v>383</v>
      </c>
      <c r="Q8" s="58">
        <v>0</v>
      </c>
      <c r="R8" s="467" t="s">
        <v>388</v>
      </c>
      <c r="S8" s="467"/>
      <c r="T8" s="467"/>
      <c r="U8" s="467"/>
      <c r="V8" s="467"/>
      <c r="W8" s="467"/>
      <c r="X8" s="376"/>
      <c r="Y8" s="93"/>
      <c r="Z8" s="94">
        <v>0</v>
      </c>
    </row>
    <row r="9" spans="1:30" ht="42.75" customHeight="1" x14ac:dyDescent="0.2">
      <c r="B9" s="466" t="s">
        <v>376</v>
      </c>
      <c r="C9" s="466"/>
      <c r="D9" s="466"/>
      <c r="E9" s="466"/>
      <c r="F9" s="466"/>
      <c r="G9" s="466"/>
      <c r="H9" s="466"/>
      <c r="I9" s="466"/>
      <c r="J9" s="466"/>
      <c r="K9" s="466"/>
      <c r="L9"/>
      <c r="M9" s="45" t="s">
        <v>63</v>
      </c>
      <c r="N9" s="74">
        <f>(M4*N4+M5*N5+M6*N6+M7*N7+M8*N8)/SUM(M4:M8)</f>
        <v>2.5</v>
      </c>
      <c r="R9" s="466" t="str">
        <f>B9</f>
        <v>Take the average results from the questionnaires, national appointments and from the interviews</v>
      </c>
      <c r="S9" s="466"/>
      <c r="T9" s="466"/>
      <c r="U9" s="466"/>
      <c r="V9" s="466"/>
      <c r="W9" s="466"/>
      <c r="X9" s="189"/>
      <c r="Y9" s="45" t="s">
        <v>63</v>
      </c>
      <c r="Z9" s="74">
        <f>(Y4*Z4+Y5*Z5+Y6*Z6+Y7*Z7+Y8*Z8)/SUM(Y4:Y8)</f>
        <v>2.5</v>
      </c>
    </row>
    <row r="10" spans="1:30" x14ac:dyDescent="0.2">
      <c r="A10" s="45" t="s">
        <v>113</v>
      </c>
      <c r="B10" s="83" t="s">
        <v>367</v>
      </c>
      <c r="C10" s="55" t="s">
        <v>379</v>
      </c>
      <c r="D10" s="55"/>
      <c r="G10" s="45"/>
      <c r="I10" s="87" t="str">
        <f>B10</f>
        <v>2.2.1</v>
      </c>
      <c r="J10" s="45" t="s">
        <v>69</v>
      </c>
      <c r="K10" s="119" t="s">
        <v>4</v>
      </c>
      <c r="L10" s="119"/>
      <c r="M10" s="119"/>
      <c r="N10" s="119"/>
      <c r="P10" s="45" t="s">
        <v>113</v>
      </c>
      <c r="Q10" s="45" t="s">
        <v>368</v>
      </c>
      <c r="R10" s="55" t="s">
        <v>377</v>
      </c>
      <c r="V10" s="162" t="s">
        <v>38</v>
      </c>
      <c r="W10" s="87" t="str">
        <f>Q10</f>
        <v>2.2.2</v>
      </c>
      <c r="X10" s="45" t="s">
        <v>69</v>
      </c>
      <c r="Y10" s="119" t="s">
        <v>4</v>
      </c>
    </row>
    <row r="11" spans="1:30" ht="19.5" customHeight="1" x14ac:dyDescent="0.2">
      <c r="C11" s="359"/>
      <c r="D11" s="359"/>
      <c r="E11" s="359"/>
      <c r="F11" s="359"/>
      <c r="G11" s="359"/>
      <c r="I11" s="101">
        <f>N9</f>
        <v>2.5</v>
      </c>
      <c r="J11" s="78">
        <v>0.5</v>
      </c>
      <c r="K11" s="118">
        <f>I11*J11</f>
        <v>1.25</v>
      </c>
      <c r="R11" s="55" t="s">
        <v>378</v>
      </c>
      <c r="W11" s="101">
        <f>Z9</f>
        <v>2.5</v>
      </c>
      <c r="X11" s="78">
        <v>0.5</v>
      </c>
      <c r="Y11" s="118">
        <f>W11*X11</f>
        <v>1.25</v>
      </c>
      <c r="AB11" s="337" t="s">
        <v>404</v>
      </c>
      <c r="AC11" s="359"/>
      <c r="AD11" s="98">
        <f>K11+Y11</f>
        <v>2.5</v>
      </c>
    </row>
    <row r="13" spans="1:30" ht="18" customHeight="1" x14ac:dyDescent="0.2">
      <c r="A13" s="372" t="str">
        <f>Criteria1.1.1!D16</f>
        <v>Security and Home Affairs Sector</v>
      </c>
      <c r="B13" s="373"/>
      <c r="C13" s="373"/>
      <c r="D13" s="70"/>
      <c r="E13" s="70"/>
      <c r="F13" s="70"/>
      <c r="G13" s="70"/>
      <c r="H13" s="70"/>
      <c r="I13" s="70"/>
      <c r="J13" s="70"/>
      <c r="K13" s="120"/>
      <c r="L13" s="374" t="s">
        <v>140</v>
      </c>
      <c r="M13" s="194" t="s">
        <v>139</v>
      </c>
      <c r="N13" s="89" t="s">
        <v>23</v>
      </c>
      <c r="O13" s="178"/>
      <c r="P13" s="69"/>
      <c r="Q13" s="69" t="s">
        <v>23</v>
      </c>
      <c r="R13" s="69"/>
      <c r="S13" s="385"/>
      <c r="T13" s="385"/>
      <c r="U13" s="385"/>
      <c r="V13" s="385"/>
      <c r="W13" s="69"/>
      <c r="X13" s="374" t="s">
        <v>140</v>
      </c>
      <c r="Y13" s="194" t="s">
        <v>139</v>
      </c>
      <c r="Z13" s="194" t="s">
        <v>23</v>
      </c>
    </row>
    <row r="14" spans="1:30" ht="27" customHeight="1" x14ac:dyDescent="0.2">
      <c r="A14" s="45"/>
      <c r="B14" s="58" t="s">
        <v>369</v>
      </c>
      <c r="C14" s="58">
        <v>4</v>
      </c>
      <c r="D14" s="470" t="s">
        <v>371</v>
      </c>
      <c r="E14" s="470"/>
      <c r="F14" s="470"/>
      <c r="G14" s="470"/>
      <c r="H14" s="470"/>
      <c r="I14" s="470"/>
      <c r="J14" s="470"/>
      <c r="K14" s="470"/>
      <c r="L14" s="375"/>
      <c r="M14" s="91">
        <v>0</v>
      </c>
      <c r="N14" s="92">
        <v>0</v>
      </c>
      <c r="O14" s="178"/>
      <c r="P14" s="55" t="s">
        <v>380</v>
      </c>
      <c r="Q14" s="58">
        <v>4</v>
      </c>
      <c r="R14" s="468" t="s">
        <v>384</v>
      </c>
      <c r="S14" s="468"/>
      <c r="T14" s="468"/>
      <c r="U14" s="468"/>
      <c r="V14" s="468"/>
      <c r="W14" s="468"/>
      <c r="X14" s="375"/>
      <c r="Y14" s="91"/>
      <c r="Z14" s="92"/>
    </row>
    <row r="15" spans="1:30" ht="21.75" customHeight="1" x14ac:dyDescent="0.2">
      <c r="B15" s="58" t="s">
        <v>120</v>
      </c>
      <c r="C15" s="58">
        <v>3</v>
      </c>
      <c r="D15" s="470" t="s">
        <v>372</v>
      </c>
      <c r="E15" s="470"/>
      <c r="F15" s="470"/>
      <c r="G15" s="470"/>
      <c r="H15" s="470"/>
      <c r="I15" s="470"/>
      <c r="J15" s="470"/>
      <c r="K15" s="470"/>
      <c r="L15" s="375"/>
      <c r="M15" s="91">
        <v>1</v>
      </c>
      <c r="N15" s="92">
        <v>3</v>
      </c>
      <c r="O15" s="178"/>
      <c r="P15" s="55" t="s">
        <v>381</v>
      </c>
      <c r="Q15" s="58">
        <v>3</v>
      </c>
      <c r="R15" s="468" t="s">
        <v>385</v>
      </c>
      <c r="S15" s="468"/>
      <c r="T15" s="468"/>
      <c r="U15" s="468"/>
      <c r="V15" s="468"/>
      <c r="W15" s="468"/>
      <c r="X15" s="375"/>
      <c r="Y15" s="91">
        <v>3</v>
      </c>
      <c r="Z15" s="92">
        <v>3</v>
      </c>
    </row>
    <row r="16" spans="1:30" ht="20.25" customHeight="1" x14ac:dyDescent="0.2">
      <c r="B16" s="58" t="s">
        <v>197</v>
      </c>
      <c r="C16" s="58">
        <v>2</v>
      </c>
      <c r="D16" s="470" t="s">
        <v>373</v>
      </c>
      <c r="E16" s="470"/>
      <c r="F16" s="470"/>
      <c r="G16" s="470"/>
      <c r="H16" s="470"/>
      <c r="I16" s="470"/>
      <c r="J16" s="470"/>
      <c r="K16" s="470"/>
      <c r="L16" s="375"/>
      <c r="M16" s="91">
        <v>2</v>
      </c>
      <c r="N16" s="92">
        <v>2</v>
      </c>
      <c r="P16" s="55" t="s">
        <v>197</v>
      </c>
      <c r="Q16" s="58">
        <v>2</v>
      </c>
      <c r="R16" s="189" t="s">
        <v>386</v>
      </c>
      <c r="S16" s="189"/>
      <c r="T16" s="189"/>
      <c r="U16" s="189"/>
      <c r="V16" s="189"/>
      <c r="W16" s="189"/>
      <c r="X16" s="375"/>
      <c r="Y16" s="91">
        <v>1</v>
      </c>
      <c r="Z16" s="92">
        <v>2</v>
      </c>
    </row>
    <row r="17" spans="1:30" ht="27" customHeight="1" x14ac:dyDescent="0.2">
      <c r="B17" s="58" t="s">
        <v>124</v>
      </c>
      <c r="C17" s="58">
        <v>1</v>
      </c>
      <c r="D17" s="470" t="s">
        <v>374</v>
      </c>
      <c r="E17" s="470"/>
      <c r="F17" s="470"/>
      <c r="G17" s="470"/>
      <c r="H17" s="470"/>
      <c r="I17" s="470"/>
      <c r="J17" s="470"/>
      <c r="K17" s="470"/>
      <c r="L17" s="375"/>
      <c r="M17" s="91">
        <v>0</v>
      </c>
      <c r="N17" s="92">
        <v>0</v>
      </c>
      <c r="P17" s="55" t="s">
        <v>382</v>
      </c>
      <c r="Q17" s="58">
        <v>1</v>
      </c>
      <c r="R17" s="468" t="s">
        <v>387</v>
      </c>
      <c r="S17" s="468"/>
      <c r="T17" s="468"/>
      <c r="U17" s="468"/>
      <c r="V17" s="468"/>
      <c r="W17" s="468"/>
      <c r="X17" s="375"/>
      <c r="Y17" s="91">
        <v>1</v>
      </c>
      <c r="Z17" s="92">
        <v>1</v>
      </c>
    </row>
    <row r="18" spans="1:30" ht="28.5" customHeight="1" x14ac:dyDescent="0.2">
      <c r="B18" s="58" t="s">
        <v>370</v>
      </c>
      <c r="C18" s="58">
        <v>0</v>
      </c>
      <c r="D18" s="469" t="s">
        <v>375</v>
      </c>
      <c r="E18" s="469"/>
      <c r="F18" s="469"/>
      <c r="G18" s="469"/>
      <c r="H18" s="469"/>
      <c r="I18" s="469"/>
      <c r="J18" s="469"/>
      <c r="K18" s="469"/>
      <c r="L18" s="376"/>
      <c r="M18" s="93">
        <v>0</v>
      </c>
      <c r="N18" s="94">
        <v>0</v>
      </c>
      <c r="P18" s="55" t="s">
        <v>383</v>
      </c>
      <c r="Q18" s="58">
        <v>0</v>
      </c>
      <c r="R18" s="467" t="s">
        <v>388</v>
      </c>
      <c r="S18" s="467"/>
      <c r="T18" s="467"/>
      <c r="U18" s="467"/>
      <c r="V18" s="467"/>
      <c r="W18" s="467"/>
      <c r="X18" s="376"/>
      <c r="Y18" s="93"/>
      <c r="Z18" s="94">
        <v>0</v>
      </c>
    </row>
    <row r="19" spans="1:30" ht="42.75" customHeight="1" x14ac:dyDescent="0.2">
      <c r="B19" s="466" t="s">
        <v>376</v>
      </c>
      <c r="C19" s="466"/>
      <c r="D19" s="466"/>
      <c r="E19" s="466"/>
      <c r="F19" s="466"/>
      <c r="G19" s="466"/>
      <c r="H19" s="466"/>
      <c r="I19" s="466"/>
      <c r="J19" s="466"/>
      <c r="K19" s="466"/>
      <c r="L19"/>
      <c r="M19" s="45" t="s">
        <v>63</v>
      </c>
      <c r="N19" s="74">
        <f>(M14*N14+M15*N15+M16*N16+M17*N17+M18*N18)/SUM(M14:M18)</f>
        <v>2.3333333333333335</v>
      </c>
      <c r="R19" s="466" t="str">
        <f>B19</f>
        <v>Take the average results from the questionnaires, national appointments and from the interviews</v>
      </c>
      <c r="S19" s="466"/>
      <c r="T19" s="466"/>
      <c r="U19" s="466"/>
      <c r="V19" s="466"/>
      <c r="W19" s="466"/>
      <c r="X19" s="189"/>
      <c r="Y19" s="45" t="s">
        <v>63</v>
      </c>
      <c r="Z19" s="74">
        <f>(Y14*Z14+Y15*Z15+Y16*Z16+Y17*Z17+Y18*Z18)/SUM(Y14:Y18)</f>
        <v>2.4</v>
      </c>
    </row>
    <row r="20" spans="1:30" x14ac:dyDescent="0.2">
      <c r="A20" s="45" t="s">
        <v>113</v>
      </c>
      <c r="B20" s="83" t="s">
        <v>367</v>
      </c>
      <c r="C20" s="55" t="s">
        <v>379</v>
      </c>
      <c r="D20" s="55"/>
      <c r="G20" s="45"/>
      <c r="I20" s="87" t="str">
        <f>B20</f>
        <v>2.2.1</v>
      </c>
      <c r="J20" s="45" t="s">
        <v>69</v>
      </c>
      <c r="K20" s="119" t="s">
        <v>4</v>
      </c>
      <c r="L20" s="119"/>
      <c r="M20" s="119"/>
      <c r="N20" s="119"/>
      <c r="P20" s="45" t="s">
        <v>113</v>
      </c>
      <c r="Q20" s="45" t="s">
        <v>368</v>
      </c>
      <c r="R20" s="55" t="s">
        <v>377</v>
      </c>
      <c r="V20" s="162" t="s">
        <v>38</v>
      </c>
      <c r="W20" s="87" t="str">
        <f>Q20</f>
        <v>2.2.2</v>
      </c>
      <c r="X20" s="45" t="s">
        <v>69</v>
      </c>
      <c r="Y20" s="119" t="s">
        <v>4</v>
      </c>
    </row>
    <row r="21" spans="1:30" ht="19.5" customHeight="1" x14ac:dyDescent="0.2">
      <c r="C21" s="359"/>
      <c r="D21" s="359"/>
      <c r="E21" s="359"/>
      <c r="F21" s="359"/>
      <c r="G21" s="359"/>
      <c r="I21" s="101">
        <f>N19</f>
        <v>2.3333333333333335</v>
      </c>
      <c r="J21" s="78">
        <v>0.5</v>
      </c>
      <c r="K21" s="118">
        <f>I21*J21</f>
        <v>1.1666666666666667</v>
      </c>
      <c r="R21" s="55" t="s">
        <v>378</v>
      </c>
      <c r="W21" s="101">
        <f>Z19</f>
        <v>2.4</v>
      </c>
      <c r="X21" s="78">
        <v>0.5</v>
      </c>
      <c r="Y21" s="118">
        <f>W21*X21</f>
        <v>1.2</v>
      </c>
      <c r="AB21" s="337" t="s">
        <v>404</v>
      </c>
      <c r="AC21" s="359"/>
      <c r="AD21" s="98">
        <f>K21+Y21</f>
        <v>2.3666666666666667</v>
      </c>
    </row>
    <row r="23" spans="1:30" ht="18" customHeight="1" x14ac:dyDescent="0.2">
      <c r="A23" s="372" t="str">
        <f>Criteria1.1.1!D34</f>
        <v>Civil Society and Fundamental Rights</v>
      </c>
      <c r="B23" s="373"/>
      <c r="C23" s="373"/>
      <c r="D23" s="70"/>
      <c r="E23" s="70"/>
      <c r="F23" s="70"/>
      <c r="G23" s="70"/>
      <c r="H23" s="70"/>
      <c r="I23" s="70"/>
      <c r="J23" s="70"/>
      <c r="K23" s="120"/>
      <c r="L23" s="374" t="s">
        <v>140</v>
      </c>
      <c r="M23" s="194" t="s">
        <v>139</v>
      </c>
      <c r="N23" s="89" t="s">
        <v>23</v>
      </c>
      <c r="O23" s="178"/>
      <c r="P23" s="69"/>
      <c r="Q23" s="69" t="s">
        <v>23</v>
      </c>
      <c r="R23" s="69"/>
      <c r="S23" s="385"/>
      <c r="T23" s="385"/>
      <c r="U23" s="385"/>
      <c r="V23" s="385"/>
      <c r="W23" s="69"/>
      <c r="X23" s="374" t="s">
        <v>140</v>
      </c>
      <c r="Y23" s="194" t="s">
        <v>139</v>
      </c>
      <c r="Z23" s="194" t="s">
        <v>23</v>
      </c>
    </row>
    <row r="24" spans="1:30" ht="27" customHeight="1" x14ac:dyDescent="0.2">
      <c r="A24" s="45"/>
      <c r="B24" s="58" t="s">
        <v>369</v>
      </c>
      <c r="C24" s="58">
        <v>4</v>
      </c>
      <c r="D24" s="470" t="s">
        <v>371</v>
      </c>
      <c r="E24" s="470"/>
      <c r="F24" s="470"/>
      <c r="G24" s="470"/>
      <c r="H24" s="470"/>
      <c r="I24" s="470"/>
      <c r="J24" s="470"/>
      <c r="K24" s="470"/>
      <c r="L24" s="375"/>
      <c r="M24" s="91">
        <v>0</v>
      </c>
      <c r="N24" s="92">
        <v>0</v>
      </c>
      <c r="O24" s="178"/>
      <c r="P24" s="55" t="s">
        <v>380</v>
      </c>
      <c r="Q24" s="58">
        <v>4</v>
      </c>
      <c r="R24" s="468" t="s">
        <v>384</v>
      </c>
      <c r="S24" s="468"/>
      <c r="T24" s="468"/>
      <c r="U24" s="468"/>
      <c r="V24" s="468"/>
      <c r="W24" s="468"/>
      <c r="X24" s="375"/>
      <c r="Y24" s="91">
        <v>0</v>
      </c>
      <c r="Z24" s="92">
        <v>0</v>
      </c>
    </row>
    <row r="25" spans="1:30" ht="21.75" customHeight="1" x14ac:dyDescent="0.2">
      <c r="B25" s="58" t="s">
        <v>120</v>
      </c>
      <c r="C25" s="58">
        <v>3</v>
      </c>
      <c r="D25" s="470" t="s">
        <v>372</v>
      </c>
      <c r="E25" s="470"/>
      <c r="F25" s="470"/>
      <c r="G25" s="470"/>
      <c r="H25" s="470"/>
      <c r="I25" s="470"/>
      <c r="J25" s="470"/>
      <c r="K25" s="470"/>
      <c r="L25" s="375"/>
      <c r="M25" s="91">
        <v>1</v>
      </c>
      <c r="N25" s="92">
        <v>3</v>
      </c>
      <c r="O25" s="178"/>
      <c r="P25" s="55" t="s">
        <v>381</v>
      </c>
      <c r="Q25" s="58">
        <v>3</v>
      </c>
      <c r="R25" s="468" t="s">
        <v>385</v>
      </c>
      <c r="S25" s="468"/>
      <c r="T25" s="468"/>
      <c r="U25" s="468"/>
      <c r="V25" s="468"/>
      <c r="W25" s="468"/>
      <c r="X25" s="375"/>
      <c r="Y25" s="91">
        <v>1</v>
      </c>
      <c r="Z25" s="92">
        <v>3</v>
      </c>
    </row>
    <row r="26" spans="1:30" ht="20.25" customHeight="1" x14ac:dyDescent="0.2">
      <c r="B26" s="58" t="s">
        <v>197</v>
      </c>
      <c r="C26" s="58">
        <v>2</v>
      </c>
      <c r="D26" s="470" t="s">
        <v>373</v>
      </c>
      <c r="E26" s="470"/>
      <c r="F26" s="470"/>
      <c r="G26" s="470"/>
      <c r="H26" s="470"/>
      <c r="I26" s="470"/>
      <c r="J26" s="470"/>
      <c r="K26" s="470"/>
      <c r="L26" s="375"/>
      <c r="M26" s="91">
        <v>2</v>
      </c>
      <c r="N26" s="92">
        <v>2</v>
      </c>
      <c r="P26" s="55" t="s">
        <v>197</v>
      </c>
      <c r="Q26" s="58">
        <v>2</v>
      </c>
      <c r="R26" s="189" t="s">
        <v>386</v>
      </c>
      <c r="S26" s="189"/>
      <c r="T26" s="189"/>
      <c r="U26" s="189"/>
      <c r="V26" s="189"/>
      <c r="W26" s="189"/>
      <c r="X26" s="375"/>
      <c r="Y26" s="91">
        <v>2</v>
      </c>
      <c r="Z26" s="92">
        <v>2</v>
      </c>
    </row>
    <row r="27" spans="1:30" ht="27" customHeight="1" x14ac:dyDescent="0.2">
      <c r="B27" s="58" t="s">
        <v>124</v>
      </c>
      <c r="C27" s="58">
        <v>1</v>
      </c>
      <c r="D27" s="470" t="s">
        <v>374</v>
      </c>
      <c r="E27" s="470"/>
      <c r="F27" s="470"/>
      <c r="G27" s="470"/>
      <c r="H27" s="470"/>
      <c r="I27" s="470"/>
      <c r="J27" s="470"/>
      <c r="K27" s="470"/>
      <c r="L27" s="375"/>
      <c r="M27" s="91">
        <v>0</v>
      </c>
      <c r="N27" s="92">
        <v>0</v>
      </c>
      <c r="P27" s="55" t="s">
        <v>382</v>
      </c>
      <c r="Q27" s="58">
        <v>1</v>
      </c>
      <c r="R27" s="468" t="s">
        <v>387</v>
      </c>
      <c r="S27" s="468"/>
      <c r="T27" s="468"/>
      <c r="U27" s="468"/>
      <c r="V27" s="468"/>
      <c r="W27" s="468"/>
      <c r="X27" s="375"/>
      <c r="Y27" s="91">
        <v>0</v>
      </c>
      <c r="Z27" s="92">
        <v>0</v>
      </c>
    </row>
    <row r="28" spans="1:30" ht="28.5" customHeight="1" x14ac:dyDescent="0.2">
      <c r="B28" s="58" t="s">
        <v>370</v>
      </c>
      <c r="C28" s="58">
        <v>0</v>
      </c>
      <c r="D28" s="469" t="s">
        <v>375</v>
      </c>
      <c r="E28" s="469"/>
      <c r="F28" s="469"/>
      <c r="G28" s="469"/>
      <c r="H28" s="469"/>
      <c r="I28" s="469"/>
      <c r="J28" s="469"/>
      <c r="K28" s="469"/>
      <c r="L28" s="376"/>
      <c r="M28" s="93">
        <v>0</v>
      </c>
      <c r="N28" s="94">
        <v>0</v>
      </c>
      <c r="P28" s="55" t="s">
        <v>383</v>
      </c>
      <c r="Q28" s="58">
        <v>0</v>
      </c>
      <c r="R28" s="467" t="s">
        <v>388</v>
      </c>
      <c r="S28" s="467"/>
      <c r="T28" s="467"/>
      <c r="U28" s="467"/>
      <c r="V28" s="467"/>
      <c r="W28" s="467"/>
      <c r="X28" s="376"/>
      <c r="Y28" s="93">
        <v>0</v>
      </c>
      <c r="Z28" s="94">
        <v>0</v>
      </c>
    </row>
    <row r="29" spans="1:30" ht="42.75" customHeight="1" x14ac:dyDescent="0.2">
      <c r="B29" s="466" t="s">
        <v>376</v>
      </c>
      <c r="C29" s="466"/>
      <c r="D29" s="466"/>
      <c r="E29" s="466"/>
      <c r="F29" s="466"/>
      <c r="G29" s="466"/>
      <c r="H29" s="466"/>
      <c r="I29" s="466"/>
      <c r="J29" s="466"/>
      <c r="K29" s="466"/>
      <c r="L29"/>
      <c r="M29" s="45" t="s">
        <v>63</v>
      </c>
      <c r="N29" s="74">
        <f>(M24*N24+M25*N25+M26*N26+M27*N27+M28*N28)/SUM(M24:M28)</f>
        <v>2.3333333333333335</v>
      </c>
      <c r="R29" s="466" t="str">
        <f>B29</f>
        <v>Take the average results from the questionnaires, national appointments and from the interviews</v>
      </c>
      <c r="S29" s="466"/>
      <c r="T29" s="466"/>
      <c r="U29" s="466"/>
      <c r="V29" s="466"/>
      <c r="W29" s="466"/>
      <c r="X29" s="189"/>
      <c r="Y29" s="45" t="s">
        <v>63</v>
      </c>
      <c r="Z29" s="74">
        <f>(Y24*Z24+Y25*Z25+Y26*Z26+Y27*Z27+Y28*Z28)/SUM(Y24:Y28)</f>
        <v>2.3333333333333335</v>
      </c>
    </row>
    <row r="30" spans="1:30" x14ac:dyDescent="0.2">
      <c r="A30" s="45" t="s">
        <v>113</v>
      </c>
      <c r="B30" s="83" t="s">
        <v>367</v>
      </c>
      <c r="C30" s="55" t="s">
        <v>379</v>
      </c>
      <c r="D30" s="55"/>
      <c r="G30" s="45"/>
      <c r="I30" s="87" t="str">
        <f>B30</f>
        <v>2.2.1</v>
      </c>
      <c r="J30" s="45" t="s">
        <v>69</v>
      </c>
      <c r="K30" s="119" t="s">
        <v>4</v>
      </c>
      <c r="L30" s="119"/>
      <c r="M30" s="119"/>
      <c r="N30" s="119"/>
      <c r="P30" s="45" t="s">
        <v>113</v>
      </c>
      <c r="Q30" s="45" t="s">
        <v>368</v>
      </c>
      <c r="R30" s="55" t="s">
        <v>377</v>
      </c>
      <c r="V30" s="162" t="s">
        <v>38</v>
      </c>
      <c r="W30" s="87" t="str">
        <f>Q30</f>
        <v>2.2.2</v>
      </c>
      <c r="X30" s="45" t="s">
        <v>69</v>
      </c>
      <c r="Y30" s="119" t="s">
        <v>4</v>
      </c>
    </row>
    <row r="31" spans="1:30" ht="19.5" customHeight="1" x14ac:dyDescent="0.2">
      <c r="C31" s="359"/>
      <c r="D31" s="359"/>
      <c r="E31" s="359"/>
      <c r="F31" s="359"/>
      <c r="G31" s="359"/>
      <c r="I31" s="101">
        <f>N29</f>
        <v>2.3333333333333335</v>
      </c>
      <c r="J31" s="78">
        <v>0.5</v>
      </c>
      <c r="K31" s="118">
        <f>I31*J31</f>
        <v>1.1666666666666667</v>
      </c>
      <c r="R31" s="55" t="s">
        <v>378</v>
      </c>
      <c r="W31" s="101">
        <f>Z29</f>
        <v>2.3333333333333335</v>
      </c>
      <c r="X31" s="78">
        <v>0.5</v>
      </c>
      <c r="Y31" s="118">
        <f>W31*X31</f>
        <v>1.1666666666666667</v>
      </c>
      <c r="AB31" s="337" t="s">
        <v>404</v>
      </c>
      <c r="AC31" s="359"/>
      <c r="AD31" s="98">
        <f>K31+Y31</f>
        <v>2.3333333333333335</v>
      </c>
    </row>
    <row r="33" spans="1:30" ht="18" customHeight="1" x14ac:dyDescent="0.2">
      <c r="A33" s="372" t="str">
        <f>Criteria1.1.1!D50</f>
        <v>Employment, HRD, Education, Social Policies</v>
      </c>
      <c r="B33" s="373"/>
      <c r="C33" s="373"/>
      <c r="D33" s="70"/>
      <c r="E33" s="70"/>
      <c r="F33" s="70"/>
      <c r="G33" s="70"/>
      <c r="H33" s="70"/>
      <c r="I33" s="70"/>
      <c r="J33" s="70"/>
      <c r="K33" s="120"/>
      <c r="L33" s="374" t="s">
        <v>140</v>
      </c>
      <c r="M33" s="194" t="s">
        <v>139</v>
      </c>
      <c r="N33" s="89" t="s">
        <v>23</v>
      </c>
      <c r="O33" s="178"/>
      <c r="P33" s="69"/>
      <c r="Q33" s="69" t="s">
        <v>23</v>
      </c>
      <c r="R33" s="69"/>
      <c r="S33" s="385"/>
      <c r="T33" s="385"/>
      <c r="U33" s="385"/>
      <c r="V33" s="385"/>
      <c r="W33" s="69"/>
      <c r="X33" s="374" t="s">
        <v>140</v>
      </c>
      <c r="Y33" s="194" t="s">
        <v>139</v>
      </c>
      <c r="Z33" s="194" t="s">
        <v>23</v>
      </c>
    </row>
    <row r="34" spans="1:30" ht="27" customHeight="1" x14ac:dyDescent="0.2">
      <c r="A34" s="45"/>
      <c r="B34" s="58" t="s">
        <v>369</v>
      </c>
      <c r="C34" s="58">
        <v>4</v>
      </c>
      <c r="D34" s="470" t="s">
        <v>371</v>
      </c>
      <c r="E34" s="470"/>
      <c r="F34" s="470"/>
      <c r="G34" s="470"/>
      <c r="H34" s="470"/>
      <c r="I34" s="470"/>
      <c r="J34" s="470"/>
      <c r="K34" s="470"/>
      <c r="L34" s="375"/>
      <c r="M34" s="91">
        <v>1</v>
      </c>
      <c r="N34" s="92">
        <v>4</v>
      </c>
      <c r="O34" s="178"/>
      <c r="P34" s="55" t="s">
        <v>380</v>
      </c>
      <c r="Q34" s="58">
        <v>4</v>
      </c>
      <c r="R34" s="468" t="s">
        <v>384</v>
      </c>
      <c r="S34" s="468"/>
      <c r="T34" s="468"/>
      <c r="U34" s="468"/>
      <c r="V34" s="468"/>
      <c r="W34" s="468"/>
      <c r="X34" s="375"/>
      <c r="Y34" s="91">
        <v>0</v>
      </c>
      <c r="Z34" s="92">
        <v>0</v>
      </c>
    </row>
    <row r="35" spans="1:30" ht="21.75" customHeight="1" x14ac:dyDescent="0.2">
      <c r="B35" s="58" t="s">
        <v>120</v>
      </c>
      <c r="C35" s="58">
        <v>3</v>
      </c>
      <c r="D35" s="470" t="s">
        <v>372</v>
      </c>
      <c r="E35" s="470"/>
      <c r="F35" s="470"/>
      <c r="G35" s="470"/>
      <c r="H35" s="470"/>
      <c r="I35" s="470"/>
      <c r="J35" s="470"/>
      <c r="K35" s="470"/>
      <c r="L35" s="375"/>
      <c r="M35" s="91">
        <v>3</v>
      </c>
      <c r="N35" s="92">
        <v>3</v>
      </c>
      <c r="O35" s="178"/>
      <c r="P35" s="55" t="s">
        <v>381</v>
      </c>
      <c r="Q35" s="58">
        <v>3</v>
      </c>
      <c r="R35" s="468" t="s">
        <v>385</v>
      </c>
      <c r="S35" s="468"/>
      <c r="T35" s="468"/>
      <c r="U35" s="468"/>
      <c r="V35" s="468"/>
      <c r="W35" s="468"/>
      <c r="X35" s="375"/>
      <c r="Y35" s="91">
        <v>1</v>
      </c>
      <c r="Z35" s="92">
        <v>3</v>
      </c>
    </row>
    <row r="36" spans="1:30" ht="20.25" customHeight="1" x14ac:dyDescent="0.2">
      <c r="B36" s="58" t="s">
        <v>197</v>
      </c>
      <c r="C36" s="58">
        <v>2</v>
      </c>
      <c r="D36" s="470" t="s">
        <v>373</v>
      </c>
      <c r="E36" s="470"/>
      <c r="F36" s="470"/>
      <c r="G36" s="470"/>
      <c r="H36" s="470"/>
      <c r="I36" s="470"/>
      <c r="J36" s="470"/>
      <c r="K36" s="470"/>
      <c r="L36" s="375"/>
      <c r="M36" s="91">
        <v>1</v>
      </c>
      <c r="N36" s="92">
        <v>2</v>
      </c>
      <c r="P36" s="55" t="s">
        <v>197</v>
      </c>
      <c r="Q36" s="58">
        <v>2</v>
      </c>
      <c r="R36" s="189" t="s">
        <v>386</v>
      </c>
      <c r="S36" s="189"/>
      <c r="T36" s="189"/>
      <c r="U36" s="189"/>
      <c r="V36" s="189"/>
      <c r="W36" s="189"/>
      <c r="X36" s="375"/>
      <c r="Y36" s="91">
        <v>1</v>
      </c>
      <c r="Z36" s="92">
        <v>2</v>
      </c>
    </row>
    <row r="37" spans="1:30" ht="27" customHeight="1" x14ac:dyDescent="0.2">
      <c r="B37" s="58" t="s">
        <v>124</v>
      </c>
      <c r="C37" s="58">
        <v>1</v>
      </c>
      <c r="D37" s="470" t="s">
        <v>374</v>
      </c>
      <c r="E37" s="470"/>
      <c r="F37" s="470"/>
      <c r="G37" s="470"/>
      <c r="H37" s="470"/>
      <c r="I37" s="470"/>
      <c r="J37" s="470"/>
      <c r="K37" s="470"/>
      <c r="L37" s="375"/>
      <c r="M37" s="91">
        <v>0</v>
      </c>
      <c r="N37" s="92">
        <v>0</v>
      </c>
      <c r="P37" s="55" t="s">
        <v>382</v>
      </c>
      <c r="Q37" s="58">
        <v>1</v>
      </c>
      <c r="R37" s="468" t="s">
        <v>387</v>
      </c>
      <c r="S37" s="468"/>
      <c r="T37" s="468"/>
      <c r="U37" s="468"/>
      <c r="V37" s="468"/>
      <c r="W37" s="468"/>
      <c r="X37" s="375"/>
      <c r="Y37" s="91">
        <v>3</v>
      </c>
      <c r="Z37" s="92">
        <v>1</v>
      </c>
    </row>
    <row r="38" spans="1:30" ht="28.5" customHeight="1" x14ac:dyDescent="0.2">
      <c r="B38" s="58" t="s">
        <v>370</v>
      </c>
      <c r="C38" s="58">
        <v>0</v>
      </c>
      <c r="D38" s="469" t="s">
        <v>375</v>
      </c>
      <c r="E38" s="469"/>
      <c r="F38" s="469"/>
      <c r="G38" s="469"/>
      <c r="H38" s="469"/>
      <c r="I38" s="469"/>
      <c r="J38" s="469"/>
      <c r="K38" s="469"/>
      <c r="L38" s="376"/>
      <c r="M38" s="93"/>
      <c r="N38" s="94">
        <v>0</v>
      </c>
      <c r="P38" s="55" t="s">
        <v>383</v>
      </c>
      <c r="Q38" s="58">
        <v>0</v>
      </c>
      <c r="R38" s="467" t="s">
        <v>388</v>
      </c>
      <c r="S38" s="467"/>
      <c r="T38" s="467"/>
      <c r="U38" s="467"/>
      <c r="V38" s="467"/>
      <c r="W38" s="467"/>
      <c r="X38" s="376"/>
      <c r="Y38" s="93">
        <v>0</v>
      </c>
      <c r="Z38" s="94">
        <v>0</v>
      </c>
    </row>
    <row r="39" spans="1:30" ht="42.75" customHeight="1" x14ac:dyDescent="0.2">
      <c r="B39" s="466" t="s">
        <v>376</v>
      </c>
      <c r="C39" s="466"/>
      <c r="D39" s="466"/>
      <c r="E39" s="466"/>
      <c r="F39" s="466"/>
      <c r="G39" s="466"/>
      <c r="H39" s="466"/>
      <c r="I39" s="466"/>
      <c r="J39" s="466"/>
      <c r="K39" s="466"/>
      <c r="L39"/>
      <c r="M39" s="45" t="s">
        <v>63</v>
      </c>
      <c r="N39" s="74">
        <f>(M34*N34+M35*N35+M36*N36+M37*N37+M38*N38)/SUM(M34:M38)</f>
        <v>3</v>
      </c>
      <c r="R39" s="466" t="str">
        <f>B39</f>
        <v>Take the average results from the questionnaires, national appointments and from the interviews</v>
      </c>
      <c r="S39" s="466"/>
      <c r="T39" s="466"/>
      <c r="U39" s="466"/>
      <c r="V39" s="466"/>
      <c r="W39" s="466"/>
      <c r="X39" s="189"/>
      <c r="Y39" s="45" t="s">
        <v>63</v>
      </c>
      <c r="Z39" s="74">
        <f>(Y34*Z34+Y35*Z35+Y36*Z36+Y37*Z37+Y38*Z38)/SUM(Y34:Y38)</f>
        <v>1.6</v>
      </c>
    </row>
    <row r="40" spans="1:30" x14ac:dyDescent="0.2">
      <c r="A40" s="45" t="s">
        <v>113</v>
      </c>
      <c r="B40" s="83" t="s">
        <v>367</v>
      </c>
      <c r="C40" s="55" t="s">
        <v>379</v>
      </c>
      <c r="D40" s="55"/>
      <c r="G40" s="45"/>
      <c r="I40" s="87" t="str">
        <f>B40</f>
        <v>2.2.1</v>
      </c>
      <c r="J40" s="45" t="s">
        <v>69</v>
      </c>
      <c r="K40" s="119" t="s">
        <v>4</v>
      </c>
      <c r="L40" s="119"/>
      <c r="M40" s="119"/>
      <c r="N40" s="119"/>
      <c r="P40" s="45" t="s">
        <v>113</v>
      </c>
      <c r="Q40" s="45" t="s">
        <v>368</v>
      </c>
      <c r="R40" s="55" t="s">
        <v>377</v>
      </c>
      <c r="V40" s="162" t="s">
        <v>38</v>
      </c>
      <c r="W40" s="87" t="str">
        <f>Q40</f>
        <v>2.2.2</v>
      </c>
      <c r="X40" s="45" t="s">
        <v>69</v>
      </c>
      <c r="Y40" s="119" t="s">
        <v>4</v>
      </c>
    </row>
    <row r="41" spans="1:30" ht="19.5" customHeight="1" x14ac:dyDescent="0.2">
      <c r="C41" s="359"/>
      <c r="D41" s="359"/>
      <c r="E41" s="359"/>
      <c r="F41" s="359"/>
      <c r="G41" s="359"/>
      <c r="I41" s="101">
        <f>N39</f>
        <v>3</v>
      </c>
      <c r="J41" s="78">
        <v>0.5</v>
      </c>
      <c r="K41" s="118">
        <f>I41*J41</f>
        <v>1.5</v>
      </c>
      <c r="R41" s="55" t="s">
        <v>378</v>
      </c>
      <c r="W41" s="101">
        <f>Z39</f>
        <v>1.6</v>
      </c>
      <c r="X41" s="78">
        <v>0.5</v>
      </c>
      <c r="Y41" s="118">
        <f>W41*X41</f>
        <v>0.8</v>
      </c>
      <c r="AB41" s="337" t="s">
        <v>404</v>
      </c>
      <c r="AC41" s="359"/>
      <c r="AD41" s="98">
        <f>K41+Y41</f>
        <v>2.2999999999999998</v>
      </c>
    </row>
    <row r="43" spans="1:30" ht="18" customHeight="1" x14ac:dyDescent="0.2">
      <c r="A43" s="382" t="str">
        <f>Criteria1.1.1!D70</f>
        <v>Energy Sector</v>
      </c>
      <c r="B43" s="383"/>
      <c r="C43" s="383"/>
      <c r="D43" s="383"/>
      <c r="E43" s="70"/>
      <c r="F43" s="70"/>
      <c r="G43" s="70"/>
      <c r="H43" s="70"/>
      <c r="I43" s="70"/>
      <c r="J43" s="70"/>
      <c r="K43" s="120"/>
      <c r="L43" s="374" t="s">
        <v>140</v>
      </c>
      <c r="M43" s="194" t="s">
        <v>139</v>
      </c>
      <c r="N43" s="89" t="s">
        <v>23</v>
      </c>
      <c r="O43" s="178"/>
      <c r="P43" s="69"/>
      <c r="Q43" s="69" t="s">
        <v>23</v>
      </c>
      <c r="R43" s="69"/>
      <c r="S43" s="385"/>
      <c r="T43" s="385"/>
      <c r="U43" s="385"/>
      <c r="V43" s="385"/>
      <c r="W43" s="69"/>
      <c r="X43" s="374" t="s">
        <v>140</v>
      </c>
      <c r="Y43" s="194" t="s">
        <v>139</v>
      </c>
      <c r="Z43" s="194" t="s">
        <v>23</v>
      </c>
    </row>
    <row r="44" spans="1:30" ht="27" customHeight="1" x14ac:dyDescent="0.2">
      <c r="A44" s="45"/>
      <c r="B44" s="58" t="s">
        <v>369</v>
      </c>
      <c r="C44" s="58">
        <v>4</v>
      </c>
      <c r="D44" s="470" t="s">
        <v>371</v>
      </c>
      <c r="E44" s="470"/>
      <c r="F44" s="470"/>
      <c r="G44" s="470"/>
      <c r="H44" s="470"/>
      <c r="I44" s="470"/>
      <c r="J44" s="470"/>
      <c r="K44" s="470"/>
      <c r="L44" s="375"/>
      <c r="M44" s="91">
        <v>0</v>
      </c>
      <c r="N44" s="92">
        <v>0</v>
      </c>
      <c r="O44" s="178"/>
      <c r="P44" s="55" t="s">
        <v>380</v>
      </c>
      <c r="Q44" s="58">
        <v>4</v>
      </c>
      <c r="R44" s="468" t="s">
        <v>384</v>
      </c>
      <c r="S44" s="468"/>
      <c r="T44" s="468"/>
      <c r="U44" s="468"/>
      <c r="V44" s="468"/>
      <c r="W44" s="468"/>
      <c r="X44" s="375"/>
      <c r="Y44" s="91">
        <v>0</v>
      </c>
      <c r="Z44" s="92">
        <v>0</v>
      </c>
    </row>
    <row r="45" spans="1:30" ht="21.75" customHeight="1" x14ac:dyDescent="0.2">
      <c r="B45" s="58" t="s">
        <v>120</v>
      </c>
      <c r="C45" s="58">
        <v>3</v>
      </c>
      <c r="D45" s="470" t="s">
        <v>372</v>
      </c>
      <c r="E45" s="470"/>
      <c r="F45" s="470"/>
      <c r="G45" s="470"/>
      <c r="H45" s="470"/>
      <c r="I45" s="470"/>
      <c r="J45" s="470"/>
      <c r="K45" s="470"/>
      <c r="L45" s="375"/>
      <c r="M45" s="91">
        <v>0</v>
      </c>
      <c r="N45" s="92">
        <v>0</v>
      </c>
      <c r="O45" s="178"/>
      <c r="P45" s="55" t="s">
        <v>381</v>
      </c>
      <c r="Q45" s="58">
        <v>3</v>
      </c>
      <c r="R45" s="468" t="s">
        <v>385</v>
      </c>
      <c r="S45" s="468"/>
      <c r="T45" s="468"/>
      <c r="U45" s="468"/>
      <c r="V45" s="468"/>
      <c r="W45" s="468"/>
      <c r="X45" s="375"/>
      <c r="Y45" s="91">
        <v>1</v>
      </c>
      <c r="Z45" s="92">
        <v>3</v>
      </c>
    </row>
    <row r="46" spans="1:30" ht="20.25" customHeight="1" x14ac:dyDescent="0.2">
      <c r="B46" s="58" t="s">
        <v>197</v>
      </c>
      <c r="C46" s="58">
        <v>2</v>
      </c>
      <c r="D46" s="470" t="s">
        <v>373</v>
      </c>
      <c r="E46" s="470"/>
      <c r="F46" s="470"/>
      <c r="G46" s="470"/>
      <c r="H46" s="470"/>
      <c r="I46" s="470"/>
      <c r="J46" s="470"/>
      <c r="K46" s="470"/>
      <c r="L46" s="375"/>
      <c r="M46" s="91">
        <v>1</v>
      </c>
      <c r="N46" s="92">
        <v>2</v>
      </c>
      <c r="P46" s="55" t="s">
        <v>197</v>
      </c>
      <c r="Q46" s="58">
        <v>2</v>
      </c>
      <c r="R46" s="189" t="s">
        <v>386</v>
      </c>
      <c r="S46" s="189"/>
      <c r="T46" s="189"/>
      <c r="U46" s="189"/>
      <c r="V46" s="189"/>
      <c r="W46" s="189"/>
      <c r="X46" s="375"/>
      <c r="Y46" s="91">
        <v>1</v>
      </c>
      <c r="Z46" s="92">
        <v>2</v>
      </c>
    </row>
    <row r="47" spans="1:30" ht="27" customHeight="1" x14ac:dyDescent="0.2">
      <c r="B47" s="58" t="s">
        <v>124</v>
      </c>
      <c r="C47" s="58">
        <v>1</v>
      </c>
      <c r="D47" s="470" t="s">
        <v>374</v>
      </c>
      <c r="E47" s="470"/>
      <c r="F47" s="470"/>
      <c r="G47" s="470"/>
      <c r="H47" s="470"/>
      <c r="I47" s="470"/>
      <c r="J47" s="470"/>
      <c r="K47" s="470"/>
      <c r="L47" s="375"/>
      <c r="M47" s="91">
        <v>1</v>
      </c>
      <c r="N47" s="92">
        <v>1</v>
      </c>
      <c r="P47" s="55" t="s">
        <v>382</v>
      </c>
      <c r="Q47" s="58">
        <v>1</v>
      </c>
      <c r="R47" s="468" t="s">
        <v>387</v>
      </c>
      <c r="S47" s="468"/>
      <c r="T47" s="468"/>
      <c r="U47" s="468"/>
      <c r="V47" s="468"/>
      <c r="W47" s="468"/>
      <c r="X47" s="375"/>
      <c r="Y47" s="91">
        <v>0</v>
      </c>
      <c r="Z47" s="92">
        <v>0</v>
      </c>
    </row>
    <row r="48" spans="1:30" ht="28.5" customHeight="1" x14ac:dyDescent="0.2">
      <c r="B48" s="58" t="s">
        <v>370</v>
      </c>
      <c r="C48" s="58">
        <v>0</v>
      </c>
      <c r="D48" s="469" t="s">
        <v>375</v>
      </c>
      <c r="E48" s="469"/>
      <c r="F48" s="469"/>
      <c r="G48" s="469"/>
      <c r="H48" s="469"/>
      <c r="I48" s="469"/>
      <c r="J48" s="469"/>
      <c r="K48" s="469"/>
      <c r="L48" s="376"/>
      <c r="M48" s="93">
        <v>0</v>
      </c>
      <c r="N48" s="94">
        <v>0</v>
      </c>
      <c r="P48" s="55" t="s">
        <v>383</v>
      </c>
      <c r="Q48" s="58">
        <v>0</v>
      </c>
      <c r="R48" s="467" t="s">
        <v>388</v>
      </c>
      <c r="S48" s="467"/>
      <c r="T48" s="467"/>
      <c r="U48" s="467"/>
      <c r="V48" s="467"/>
      <c r="W48" s="467"/>
      <c r="X48" s="376"/>
      <c r="Y48" s="93">
        <v>0</v>
      </c>
      <c r="Z48" s="94">
        <v>0</v>
      </c>
    </row>
    <row r="49" spans="1:30" ht="42.75" customHeight="1" x14ac:dyDescent="0.2">
      <c r="B49" s="466" t="s">
        <v>376</v>
      </c>
      <c r="C49" s="466"/>
      <c r="D49" s="466"/>
      <c r="E49" s="466"/>
      <c r="F49" s="466"/>
      <c r="G49" s="466"/>
      <c r="H49" s="466"/>
      <c r="I49" s="466"/>
      <c r="J49" s="466"/>
      <c r="K49" s="466"/>
      <c r="L49"/>
      <c r="M49" s="45" t="s">
        <v>63</v>
      </c>
      <c r="N49" s="74">
        <f>(M44*N44+M45*N45+M46*N46+M47*N47+M48*N48)/SUM(M44:M48)</f>
        <v>1.5</v>
      </c>
      <c r="R49" s="466" t="str">
        <f>B49</f>
        <v>Take the average results from the questionnaires, national appointments and from the interviews</v>
      </c>
      <c r="S49" s="466"/>
      <c r="T49" s="466"/>
      <c r="U49" s="466"/>
      <c r="V49" s="466"/>
      <c r="W49" s="466"/>
      <c r="X49" s="189"/>
      <c r="Y49" s="45" t="s">
        <v>63</v>
      </c>
      <c r="Z49" s="74">
        <f>(Y44*Z44+Y45*Z45+Y46*Z46+Y47*Z47+Y48*Z48)/SUM(Y44:Y48)</f>
        <v>2.5</v>
      </c>
    </row>
    <row r="50" spans="1:30" x14ac:dyDescent="0.2">
      <c r="A50" s="45" t="s">
        <v>113</v>
      </c>
      <c r="B50" s="83" t="s">
        <v>367</v>
      </c>
      <c r="C50" s="55" t="s">
        <v>379</v>
      </c>
      <c r="D50" s="55"/>
      <c r="G50" s="45"/>
      <c r="I50" s="87" t="str">
        <f>B50</f>
        <v>2.2.1</v>
      </c>
      <c r="J50" s="45" t="s">
        <v>69</v>
      </c>
      <c r="K50" s="119" t="s">
        <v>4</v>
      </c>
      <c r="L50" s="119"/>
      <c r="M50" s="119"/>
      <c r="N50" s="119"/>
      <c r="P50" s="45" t="s">
        <v>113</v>
      </c>
      <c r="Q50" s="45" t="s">
        <v>368</v>
      </c>
      <c r="R50" s="55" t="s">
        <v>377</v>
      </c>
      <c r="V50" s="162" t="s">
        <v>38</v>
      </c>
      <c r="W50" s="87" t="str">
        <f>Q50</f>
        <v>2.2.2</v>
      </c>
      <c r="X50" s="45" t="s">
        <v>69</v>
      </c>
      <c r="Y50" s="119" t="s">
        <v>4</v>
      </c>
    </row>
    <row r="51" spans="1:30" ht="19.5" customHeight="1" x14ac:dyDescent="0.2">
      <c r="C51" s="359"/>
      <c r="D51" s="359"/>
      <c r="E51" s="359"/>
      <c r="F51" s="359"/>
      <c r="G51" s="359"/>
      <c r="I51" s="101">
        <f>N49</f>
        <v>1.5</v>
      </c>
      <c r="J51" s="78">
        <v>0.5</v>
      </c>
      <c r="K51" s="118">
        <f>I51*J51</f>
        <v>0.75</v>
      </c>
      <c r="R51" s="55" t="s">
        <v>378</v>
      </c>
      <c r="W51" s="101">
        <f>Z49</f>
        <v>2.5</v>
      </c>
      <c r="X51" s="78">
        <v>0.5</v>
      </c>
      <c r="Y51" s="118">
        <f>W51*X51</f>
        <v>1.25</v>
      </c>
      <c r="AB51" s="337" t="s">
        <v>404</v>
      </c>
      <c r="AC51" s="359"/>
      <c r="AD51" s="98">
        <f>K51+Y51</f>
        <v>2</v>
      </c>
    </row>
    <row r="53" spans="1:30" ht="18" customHeight="1" x14ac:dyDescent="0.2">
      <c r="A53" s="382" t="str">
        <f>Criteria1.1.1!D83</f>
        <v>Transport</v>
      </c>
      <c r="B53" s="383"/>
      <c r="C53" s="383"/>
      <c r="D53" s="383"/>
      <c r="E53" s="70"/>
      <c r="F53" s="70"/>
      <c r="G53" s="70"/>
      <c r="H53" s="70"/>
      <c r="I53" s="70"/>
      <c r="J53" s="70"/>
      <c r="K53" s="120"/>
      <c r="L53" s="374" t="s">
        <v>140</v>
      </c>
      <c r="M53" s="194" t="s">
        <v>139</v>
      </c>
      <c r="N53" s="89" t="s">
        <v>23</v>
      </c>
      <c r="O53" s="178"/>
      <c r="P53" s="69"/>
      <c r="Q53" s="69" t="s">
        <v>23</v>
      </c>
      <c r="R53" s="69"/>
      <c r="S53" s="385"/>
      <c r="T53" s="385"/>
      <c r="U53" s="385"/>
      <c r="V53" s="385"/>
      <c r="W53" s="69"/>
      <c r="X53" s="374" t="s">
        <v>140</v>
      </c>
      <c r="Y53" s="194" t="s">
        <v>139</v>
      </c>
      <c r="Z53" s="194" t="s">
        <v>23</v>
      </c>
    </row>
    <row r="54" spans="1:30" ht="27" customHeight="1" x14ac:dyDescent="0.2">
      <c r="A54" s="45"/>
      <c r="B54" s="58" t="s">
        <v>369</v>
      </c>
      <c r="C54" s="58">
        <v>4</v>
      </c>
      <c r="D54" s="470" t="s">
        <v>371</v>
      </c>
      <c r="E54" s="470"/>
      <c r="F54" s="470"/>
      <c r="G54" s="470"/>
      <c r="H54" s="470"/>
      <c r="I54" s="470"/>
      <c r="J54" s="470"/>
      <c r="K54" s="470"/>
      <c r="L54" s="375"/>
      <c r="M54" s="91">
        <v>0</v>
      </c>
      <c r="N54" s="92">
        <v>0</v>
      </c>
      <c r="O54" s="178"/>
      <c r="P54" s="55" t="s">
        <v>380</v>
      </c>
      <c r="Q54" s="58">
        <v>4</v>
      </c>
      <c r="R54" s="468" t="s">
        <v>384</v>
      </c>
      <c r="S54" s="468"/>
      <c r="T54" s="468"/>
      <c r="U54" s="468"/>
      <c r="V54" s="468"/>
      <c r="W54" s="468"/>
      <c r="X54" s="375"/>
      <c r="Y54" s="91">
        <v>0</v>
      </c>
      <c r="Z54" s="92">
        <v>0</v>
      </c>
    </row>
    <row r="55" spans="1:30" ht="21.75" customHeight="1" x14ac:dyDescent="0.2">
      <c r="B55" s="58" t="s">
        <v>120</v>
      </c>
      <c r="C55" s="58">
        <v>3</v>
      </c>
      <c r="D55" s="470" t="s">
        <v>372</v>
      </c>
      <c r="E55" s="470"/>
      <c r="F55" s="470"/>
      <c r="G55" s="470"/>
      <c r="H55" s="470"/>
      <c r="I55" s="470"/>
      <c r="J55" s="470"/>
      <c r="K55" s="470"/>
      <c r="L55" s="375"/>
      <c r="M55" s="91">
        <v>1</v>
      </c>
      <c r="N55" s="92">
        <v>3</v>
      </c>
      <c r="O55" s="178"/>
      <c r="P55" s="55" t="s">
        <v>381</v>
      </c>
      <c r="Q55" s="58">
        <v>3</v>
      </c>
      <c r="R55" s="468" t="s">
        <v>385</v>
      </c>
      <c r="S55" s="468"/>
      <c r="T55" s="468"/>
      <c r="U55" s="468"/>
      <c r="V55" s="468"/>
      <c r="W55" s="468"/>
      <c r="X55" s="375"/>
      <c r="Y55" s="91">
        <v>1</v>
      </c>
      <c r="Z55" s="92">
        <v>3</v>
      </c>
    </row>
    <row r="56" spans="1:30" ht="20.25" customHeight="1" x14ac:dyDescent="0.2">
      <c r="B56" s="58" t="s">
        <v>197</v>
      </c>
      <c r="C56" s="58">
        <v>2</v>
      </c>
      <c r="D56" s="470" t="s">
        <v>373</v>
      </c>
      <c r="E56" s="470"/>
      <c r="F56" s="470"/>
      <c r="G56" s="470"/>
      <c r="H56" s="470"/>
      <c r="I56" s="470"/>
      <c r="J56" s="470"/>
      <c r="K56" s="470"/>
      <c r="L56" s="375"/>
      <c r="M56" s="91">
        <v>0</v>
      </c>
      <c r="N56" s="92">
        <v>0</v>
      </c>
      <c r="P56" s="55" t="s">
        <v>197</v>
      </c>
      <c r="Q56" s="58">
        <v>2</v>
      </c>
      <c r="R56" s="189" t="s">
        <v>386</v>
      </c>
      <c r="S56" s="189"/>
      <c r="T56" s="189"/>
      <c r="U56" s="189"/>
      <c r="V56" s="189"/>
      <c r="W56" s="189"/>
      <c r="X56" s="375"/>
      <c r="Y56" s="91">
        <v>0</v>
      </c>
      <c r="Z56" s="92">
        <v>0</v>
      </c>
    </row>
    <row r="57" spans="1:30" ht="27" customHeight="1" x14ac:dyDescent="0.2">
      <c r="B57" s="58" t="s">
        <v>124</v>
      </c>
      <c r="C57" s="58">
        <v>1</v>
      </c>
      <c r="D57" s="470" t="s">
        <v>374</v>
      </c>
      <c r="E57" s="470"/>
      <c r="F57" s="470"/>
      <c r="G57" s="470"/>
      <c r="H57" s="470"/>
      <c r="I57" s="470"/>
      <c r="J57" s="470"/>
      <c r="K57" s="470"/>
      <c r="L57" s="375"/>
      <c r="M57" s="91">
        <v>0</v>
      </c>
      <c r="N57" s="92">
        <v>0</v>
      </c>
      <c r="P57" s="55" t="s">
        <v>382</v>
      </c>
      <c r="Q57" s="58">
        <v>1</v>
      </c>
      <c r="R57" s="468" t="s">
        <v>387</v>
      </c>
      <c r="S57" s="468"/>
      <c r="T57" s="468"/>
      <c r="U57" s="468"/>
      <c r="V57" s="468"/>
      <c r="W57" s="468"/>
      <c r="X57" s="375"/>
      <c r="Y57" s="91">
        <v>0</v>
      </c>
      <c r="Z57" s="92">
        <v>0</v>
      </c>
    </row>
    <row r="58" spans="1:30" ht="28.5" customHeight="1" x14ac:dyDescent="0.2">
      <c r="B58" s="58" t="s">
        <v>370</v>
      </c>
      <c r="C58" s="58">
        <v>0</v>
      </c>
      <c r="D58" s="469" t="s">
        <v>375</v>
      </c>
      <c r="E58" s="469"/>
      <c r="F58" s="469"/>
      <c r="G58" s="469"/>
      <c r="H58" s="469"/>
      <c r="I58" s="469"/>
      <c r="J58" s="469"/>
      <c r="K58" s="469"/>
      <c r="L58" s="376"/>
      <c r="M58" s="93">
        <v>0</v>
      </c>
      <c r="N58" s="94">
        <v>0</v>
      </c>
      <c r="P58" s="55" t="s">
        <v>383</v>
      </c>
      <c r="Q58" s="58">
        <v>0</v>
      </c>
      <c r="R58" s="467" t="s">
        <v>388</v>
      </c>
      <c r="S58" s="467"/>
      <c r="T58" s="467"/>
      <c r="U58" s="467"/>
      <c r="V58" s="467"/>
      <c r="W58" s="467"/>
      <c r="X58" s="376"/>
      <c r="Y58" s="93">
        <v>0</v>
      </c>
      <c r="Z58" s="94">
        <v>0</v>
      </c>
    </row>
    <row r="59" spans="1:30" ht="42.75" customHeight="1" x14ac:dyDescent="0.2">
      <c r="B59" s="466" t="s">
        <v>376</v>
      </c>
      <c r="C59" s="466"/>
      <c r="D59" s="466"/>
      <c r="E59" s="466"/>
      <c r="F59" s="466"/>
      <c r="G59" s="466"/>
      <c r="H59" s="466"/>
      <c r="I59" s="466"/>
      <c r="J59" s="466"/>
      <c r="K59" s="466"/>
      <c r="L59"/>
      <c r="M59" s="45" t="s">
        <v>63</v>
      </c>
      <c r="N59" s="74">
        <f>(M54*N54+M55*N55+M56*N56+M57*N57+M58*N58)/SUM(M54:M58)</f>
        <v>3</v>
      </c>
      <c r="R59" s="466" t="str">
        <f>B59</f>
        <v>Take the average results from the questionnaires, national appointments and from the interviews</v>
      </c>
      <c r="S59" s="466"/>
      <c r="T59" s="466"/>
      <c r="U59" s="466"/>
      <c r="V59" s="466"/>
      <c r="W59" s="466"/>
      <c r="X59" s="189"/>
      <c r="Y59" s="45" t="s">
        <v>63</v>
      </c>
      <c r="Z59" s="74">
        <f>(Y54*Z54+Y55*Z55+Y56*Z56+Y57*Z57+Y58*Z58)/SUM(Y54:Y58)</f>
        <v>3</v>
      </c>
    </row>
    <row r="60" spans="1:30" x14ac:dyDescent="0.2">
      <c r="A60" s="45" t="s">
        <v>113</v>
      </c>
      <c r="B60" s="83" t="s">
        <v>367</v>
      </c>
      <c r="C60" s="55" t="s">
        <v>379</v>
      </c>
      <c r="D60" s="55"/>
      <c r="G60" s="45"/>
      <c r="I60" s="87" t="str">
        <f>B60</f>
        <v>2.2.1</v>
      </c>
      <c r="J60" s="45" t="s">
        <v>69</v>
      </c>
      <c r="K60" s="119" t="s">
        <v>4</v>
      </c>
      <c r="L60" s="119"/>
      <c r="M60" s="119"/>
      <c r="N60" s="119"/>
      <c r="P60" s="45" t="s">
        <v>113</v>
      </c>
      <c r="Q60" s="45" t="s">
        <v>368</v>
      </c>
      <c r="R60" s="55" t="s">
        <v>377</v>
      </c>
      <c r="V60" s="162" t="s">
        <v>38</v>
      </c>
      <c r="W60" s="87" t="str">
        <f>Q60</f>
        <v>2.2.2</v>
      </c>
      <c r="X60" s="45" t="s">
        <v>69</v>
      </c>
      <c r="Y60" s="119" t="s">
        <v>4</v>
      </c>
    </row>
    <row r="61" spans="1:30" ht="19.5" customHeight="1" x14ac:dyDescent="0.2">
      <c r="C61" s="359"/>
      <c r="D61" s="359"/>
      <c r="E61" s="359"/>
      <c r="F61" s="359"/>
      <c r="G61" s="359"/>
      <c r="I61" s="101">
        <f>N59</f>
        <v>3</v>
      </c>
      <c r="J61" s="78">
        <v>0.5</v>
      </c>
      <c r="K61" s="118">
        <f>I61*J61</f>
        <v>1.5</v>
      </c>
      <c r="R61" s="55" t="s">
        <v>378</v>
      </c>
      <c r="W61" s="101">
        <f>Z59</f>
        <v>3</v>
      </c>
      <c r="X61" s="78">
        <v>0.5</v>
      </c>
      <c r="Y61" s="118">
        <f>W61*X61</f>
        <v>1.5</v>
      </c>
      <c r="AB61" s="337" t="s">
        <v>404</v>
      </c>
      <c r="AC61" s="359"/>
      <c r="AD61" s="98">
        <f>K61+Y61</f>
        <v>3</v>
      </c>
    </row>
    <row r="63" spans="1:30" ht="18" customHeight="1" x14ac:dyDescent="0.2">
      <c r="A63" s="382" t="str">
        <f>Criteria1.1.1!D92</f>
        <v>Environment</v>
      </c>
      <c r="B63" s="383"/>
      <c r="C63" s="383"/>
      <c r="D63" s="383"/>
      <c r="E63" s="70"/>
      <c r="F63" s="70"/>
      <c r="G63" s="70"/>
      <c r="H63" s="70"/>
      <c r="I63" s="70"/>
      <c r="J63" s="70"/>
      <c r="K63" s="120"/>
      <c r="L63" s="374" t="s">
        <v>140</v>
      </c>
      <c r="M63" s="194" t="s">
        <v>139</v>
      </c>
      <c r="N63" s="89" t="s">
        <v>23</v>
      </c>
      <c r="O63" s="262"/>
      <c r="P63" s="69"/>
      <c r="Q63" s="69" t="s">
        <v>23</v>
      </c>
      <c r="R63" s="69"/>
      <c r="S63" s="385"/>
      <c r="T63" s="385"/>
      <c r="U63" s="385"/>
      <c r="V63" s="385"/>
      <c r="W63" s="69"/>
      <c r="X63" s="374" t="s">
        <v>140</v>
      </c>
      <c r="Y63" s="194" t="s">
        <v>139</v>
      </c>
      <c r="Z63" s="194" t="s">
        <v>23</v>
      </c>
    </row>
    <row r="64" spans="1:30" ht="27" customHeight="1" x14ac:dyDescent="0.2">
      <c r="A64" s="45"/>
      <c r="B64" s="58" t="s">
        <v>369</v>
      </c>
      <c r="C64" s="58">
        <v>4</v>
      </c>
      <c r="D64" s="470" t="s">
        <v>371</v>
      </c>
      <c r="E64" s="470"/>
      <c r="F64" s="470"/>
      <c r="G64" s="470"/>
      <c r="H64" s="470"/>
      <c r="I64" s="470"/>
      <c r="J64" s="470"/>
      <c r="K64" s="470"/>
      <c r="L64" s="375"/>
      <c r="M64" s="91">
        <v>0</v>
      </c>
      <c r="N64" s="92">
        <v>0</v>
      </c>
      <c r="O64" s="262"/>
      <c r="P64" s="55" t="s">
        <v>380</v>
      </c>
      <c r="Q64" s="58">
        <v>4</v>
      </c>
      <c r="R64" s="468" t="s">
        <v>384</v>
      </c>
      <c r="S64" s="468"/>
      <c r="T64" s="468"/>
      <c r="U64" s="468"/>
      <c r="V64" s="468"/>
      <c r="W64" s="468"/>
      <c r="X64" s="375"/>
      <c r="Y64" s="91">
        <v>0</v>
      </c>
      <c r="Z64" s="92">
        <v>0</v>
      </c>
    </row>
    <row r="65" spans="1:30" ht="21.75" customHeight="1" x14ac:dyDescent="0.2">
      <c r="B65" s="58" t="s">
        <v>120</v>
      </c>
      <c r="C65" s="58">
        <v>3</v>
      </c>
      <c r="D65" s="470" t="s">
        <v>372</v>
      </c>
      <c r="E65" s="470"/>
      <c r="F65" s="470"/>
      <c r="G65" s="470"/>
      <c r="H65" s="470"/>
      <c r="I65" s="470"/>
      <c r="J65" s="470"/>
      <c r="K65" s="470"/>
      <c r="L65" s="375"/>
      <c r="M65" s="91">
        <v>1</v>
      </c>
      <c r="N65" s="92">
        <v>3</v>
      </c>
      <c r="O65" s="262"/>
      <c r="P65" s="55" t="s">
        <v>381</v>
      </c>
      <c r="Q65" s="58">
        <v>3</v>
      </c>
      <c r="R65" s="468" t="s">
        <v>385</v>
      </c>
      <c r="S65" s="468"/>
      <c r="T65" s="468"/>
      <c r="U65" s="468"/>
      <c r="V65" s="468"/>
      <c r="W65" s="468"/>
      <c r="X65" s="375"/>
      <c r="Y65" s="91">
        <v>1</v>
      </c>
      <c r="Z65" s="92">
        <v>3</v>
      </c>
    </row>
    <row r="66" spans="1:30" ht="20.25" customHeight="1" x14ac:dyDescent="0.2">
      <c r="B66" s="58" t="s">
        <v>197</v>
      </c>
      <c r="C66" s="58">
        <v>2</v>
      </c>
      <c r="D66" s="470" t="s">
        <v>373</v>
      </c>
      <c r="E66" s="470"/>
      <c r="F66" s="470"/>
      <c r="G66" s="470"/>
      <c r="H66" s="470"/>
      <c r="I66" s="470"/>
      <c r="J66" s="470"/>
      <c r="K66" s="470"/>
      <c r="L66" s="375"/>
      <c r="M66" s="91"/>
      <c r="N66" s="92">
        <v>2</v>
      </c>
      <c r="P66" s="55" t="s">
        <v>197</v>
      </c>
      <c r="Q66" s="58">
        <v>2</v>
      </c>
      <c r="R66" s="265" t="s">
        <v>386</v>
      </c>
      <c r="S66" s="265"/>
      <c r="T66" s="265"/>
      <c r="U66" s="265"/>
      <c r="V66" s="265"/>
      <c r="W66" s="265"/>
      <c r="X66" s="375"/>
      <c r="Y66" s="91"/>
      <c r="Z66" s="92">
        <v>2</v>
      </c>
    </row>
    <row r="67" spans="1:30" ht="27" customHeight="1" x14ac:dyDescent="0.2">
      <c r="B67" s="58" t="s">
        <v>124</v>
      </c>
      <c r="C67" s="58">
        <v>1</v>
      </c>
      <c r="D67" s="470" t="s">
        <v>374</v>
      </c>
      <c r="E67" s="470"/>
      <c r="F67" s="470"/>
      <c r="G67" s="470"/>
      <c r="H67" s="470"/>
      <c r="I67" s="470"/>
      <c r="J67" s="470"/>
      <c r="K67" s="470"/>
      <c r="L67" s="375"/>
      <c r="M67" s="91"/>
      <c r="N67" s="92">
        <v>1</v>
      </c>
      <c r="P67" s="55" t="s">
        <v>382</v>
      </c>
      <c r="Q67" s="58">
        <v>1</v>
      </c>
      <c r="R67" s="468" t="s">
        <v>387</v>
      </c>
      <c r="S67" s="468"/>
      <c r="T67" s="468"/>
      <c r="U67" s="468"/>
      <c r="V67" s="468"/>
      <c r="W67" s="468"/>
      <c r="X67" s="375"/>
      <c r="Y67" s="91">
        <v>0</v>
      </c>
      <c r="Z67" s="92">
        <v>0</v>
      </c>
    </row>
    <row r="68" spans="1:30" ht="28.5" customHeight="1" x14ac:dyDescent="0.2">
      <c r="B68" s="58" t="s">
        <v>370</v>
      </c>
      <c r="C68" s="58">
        <v>0</v>
      </c>
      <c r="D68" s="469" t="s">
        <v>375</v>
      </c>
      <c r="E68" s="469"/>
      <c r="F68" s="469"/>
      <c r="G68" s="469"/>
      <c r="H68" s="469"/>
      <c r="I68" s="469"/>
      <c r="J68" s="469"/>
      <c r="K68" s="469"/>
      <c r="L68" s="376"/>
      <c r="M68" s="93">
        <v>0</v>
      </c>
      <c r="N68" s="94">
        <v>0</v>
      </c>
      <c r="P68" s="55" t="s">
        <v>383</v>
      </c>
      <c r="Q68" s="58">
        <v>0</v>
      </c>
      <c r="R68" s="467" t="s">
        <v>388</v>
      </c>
      <c r="S68" s="467"/>
      <c r="T68" s="467"/>
      <c r="U68" s="467"/>
      <c r="V68" s="467"/>
      <c r="W68" s="467"/>
      <c r="X68" s="376"/>
      <c r="Y68" s="93">
        <v>0</v>
      </c>
      <c r="Z68" s="94">
        <v>0</v>
      </c>
    </row>
    <row r="69" spans="1:30" ht="42.75" customHeight="1" x14ac:dyDescent="0.2">
      <c r="B69" s="466" t="s">
        <v>376</v>
      </c>
      <c r="C69" s="466"/>
      <c r="D69" s="466"/>
      <c r="E69" s="466"/>
      <c r="F69" s="466"/>
      <c r="G69" s="466"/>
      <c r="H69" s="466"/>
      <c r="I69" s="466"/>
      <c r="J69" s="466"/>
      <c r="K69" s="466"/>
      <c r="L69"/>
      <c r="M69" s="45" t="s">
        <v>63</v>
      </c>
      <c r="N69" s="74">
        <f>(M64*N64+M65*N65+M66*N66+M67*N67+M68*N68)/SUM(M64:M68)</f>
        <v>3</v>
      </c>
      <c r="R69" s="466" t="str">
        <f>B69</f>
        <v>Take the average results from the questionnaires, national appointments and from the interviews</v>
      </c>
      <c r="S69" s="466"/>
      <c r="T69" s="466"/>
      <c r="U69" s="466"/>
      <c r="V69" s="466"/>
      <c r="W69" s="466"/>
      <c r="X69" s="265"/>
      <c r="Y69" s="45" t="s">
        <v>63</v>
      </c>
      <c r="Z69" s="74">
        <f>(Y64*Z64+Y65*Z65+Y66*Z66+Y67*Z67+Y68*Z68)/SUM(Y64:Y68)</f>
        <v>3</v>
      </c>
    </row>
    <row r="70" spans="1:30" x14ac:dyDescent="0.2">
      <c r="A70" s="45" t="s">
        <v>113</v>
      </c>
      <c r="B70" s="83" t="s">
        <v>367</v>
      </c>
      <c r="C70" s="55" t="s">
        <v>379</v>
      </c>
      <c r="D70" s="55"/>
      <c r="G70" s="45"/>
      <c r="I70" s="87" t="str">
        <f>B70</f>
        <v>2.2.1</v>
      </c>
      <c r="J70" s="45" t="s">
        <v>69</v>
      </c>
      <c r="K70" s="119" t="s">
        <v>4</v>
      </c>
      <c r="L70" s="119"/>
      <c r="M70" s="119"/>
      <c r="N70" s="119"/>
      <c r="P70" s="45" t="s">
        <v>113</v>
      </c>
      <c r="Q70" s="45" t="s">
        <v>368</v>
      </c>
      <c r="R70" s="55" t="s">
        <v>377</v>
      </c>
      <c r="V70" s="162" t="s">
        <v>38</v>
      </c>
      <c r="W70" s="87" t="str">
        <f>Q70</f>
        <v>2.2.2</v>
      </c>
      <c r="X70" s="45" t="s">
        <v>69</v>
      </c>
      <c r="Y70" s="119" t="s">
        <v>4</v>
      </c>
    </row>
    <row r="71" spans="1:30" ht="19.5" customHeight="1" x14ac:dyDescent="0.2">
      <c r="C71" s="359"/>
      <c r="D71" s="359"/>
      <c r="E71" s="359"/>
      <c r="F71" s="359"/>
      <c r="G71" s="359"/>
      <c r="I71" s="101">
        <f>N69</f>
        <v>3</v>
      </c>
      <c r="J71" s="78">
        <v>0.5</v>
      </c>
      <c r="K71" s="118">
        <f>I71*J71</f>
        <v>1.5</v>
      </c>
      <c r="R71" s="55" t="s">
        <v>378</v>
      </c>
      <c r="W71" s="101">
        <f>Z69</f>
        <v>3</v>
      </c>
      <c r="X71" s="78">
        <v>0.5</v>
      </c>
      <c r="Y71" s="118">
        <f>W71*X71</f>
        <v>1.5</v>
      </c>
      <c r="AB71" s="337" t="s">
        <v>404</v>
      </c>
      <c r="AC71" s="359"/>
      <c r="AD71" s="98">
        <f>K71+Y71</f>
        <v>3</v>
      </c>
    </row>
    <row r="73" spans="1:30" ht="18" customHeight="1" x14ac:dyDescent="0.2">
      <c r="A73" s="382" t="str">
        <f>Criteria1.1.1!D103</f>
        <v>Agriculture and Rural Development</v>
      </c>
      <c r="B73" s="383"/>
      <c r="C73" s="383"/>
      <c r="D73" s="383"/>
      <c r="E73" s="70"/>
      <c r="F73" s="70"/>
      <c r="G73" s="70"/>
      <c r="H73" s="70"/>
      <c r="I73" s="70"/>
      <c r="J73" s="70"/>
      <c r="K73" s="120"/>
      <c r="L73" s="374" t="s">
        <v>140</v>
      </c>
      <c r="M73" s="194" t="s">
        <v>139</v>
      </c>
      <c r="N73" s="89" t="s">
        <v>23</v>
      </c>
      <c r="O73" s="262"/>
      <c r="P73" s="69"/>
      <c r="Q73" s="69" t="s">
        <v>23</v>
      </c>
      <c r="R73" s="69"/>
      <c r="S73" s="385"/>
      <c r="T73" s="385"/>
      <c r="U73" s="385"/>
      <c r="V73" s="385"/>
      <c r="W73" s="69"/>
      <c r="X73" s="374" t="s">
        <v>140</v>
      </c>
      <c r="Y73" s="194" t="s">
        <v>139</v>
      </c>
      <c r="Z73" s="194" t="s">
        <v>23</v>
      </c>
    </row>
    <row r="74" spans="1:30" ht="27" customHeight="1" x14ac:dyDescent="0.2">
      <c r="A74" s="45"/>
      <c r="B74" s="58" t="s">
        <v>369</v>
      </c>
      <c r="C74" s="58">
        <v>4</v>
      </c>
      <c r="D74" s="470" t="s">
        <v>371</v>
      </c>
      <c r="E74" s="470"/>
      <c r="F74" s="470"/>
      <c r="G74" s="470"/>
      <c r="H74" s="470"/>
      <c r="I74" s="470"/>
      <c r="J74" s="470"/>
      <c r="K74" s="470"/>
      <c r="L74" s="375"/>
      <c r="M74" s="91">
        <v>0</v>
      </c>
      <c r="N74" s="92">
        <v>0</v>
      </c>
      <c r="O74" s="262"/>
      <c r="P74" s="55" t="s">
        <v>380</v>
      </c>
      <c r="Q74" s="58">
        <v>4</v>
      </c>
      <c r="R74" s="468" t="s">
        <v>384</v>
      </c>
      <c r="S74" s="468"/>
      <c r="T74" s="468"/>
      <c r="U74" s="468"/>
      <c r="V74" s="468"/>
      <c r="W74" s="468"/>
      <c r="X74" s="375"/>
      <c r="Y74" s="91">
        <v>0</v>
      </c>
      <c r="Z74" s="92">
        <v>0</v>
      </c>
    </row>
    <row r="75" spans="1:30" ht="21.75" customHeight="1" x14ac:dyDescent="0.2">
      <c r="B75" s="58" t="s">
        <v>120</v>
      </c>
      <c r="C75" s="58">
        <v>3</v>
      </c>
      <c r="D75" s="470" t="s">
        <v>372</v>
      </c>
      <c r="E75" s="470"/>
      <c r="F75" s="470"/>
      <c r="G75" s="470"/>
      <c r="H75" s="470"/>
      <c r="I75" s="470"/>
      <c r="J75" s="470"/>
      <c r="K75" s="470"/>
      <c r="L75" s="375"/>
      <c r="M75" s="91">
        <v>1</v>
      </c>
      <c r="N75" s="92">
        <v>3</v>
      </c>
      <c r="O75" s="262"/>
      <c r="P75" s="55" t="s">
        <v>381</v>
      </c>
      <c r="Q75" s="58">
        <v>3</v>
      </c>
      <c r="R75" s="468" t="s">
        <v>385</v>
      </c>
      <c r="S75" s="468"/>
      <c r="T75" s="468"/>
      <c r="U75" s="468"/>
      <c r="V75" s="468"/>
      <c r="W75" s="468"/>
      <c r="X75" s="375"/>
      <c r="Y75" s="91">
        <v>1</v>
      </c>
      <c r="Z75" s="92">
        <v>3</v>
      </c>
    </row>
    <row r="76" spans="1:30" ht="20.25" customHeight="1" x14ac:dyDescent="0.2">
      <c r="B76" s="58" t="s">
        <v>197</v>
      </c>
      <c r="C76" s="58">
        <v>2</v>
      </c>
      <c r="D76" s="470" t="s">
        <v>373</v>
      </c>
      <c r="E76" s="470"/>
      <c r="F76" s="470"/>
      <c r="G76" s="470"/>
      <c r="H76" s="470"/>
      <c r="I76" s="470"/>
      <c r="J76" s="470"/>
      <c r="K76" s="470"/>
      <c r="L76" s="375"/>
      <c r="M76" s="91"/>
      <c r="N76" s="92">
        <v>2</v>
      </c>
      <c r="P76" s="55" t="s">
        <v>197</v>
      </c>
      <c r="Q76" s="58">
        <v>2</v>
      </c>
      <c r="R76" s="265" t="s">
        <v>386</v>
      </c>
      <c r="S76" s="265"/>
      <c r="T76" s="265"/>
      <c r="U76" s="265"/>
      <c r="V76" s="265"/>
      <c r="W76" s="265"/>
      <c r="X76" s="375"/>
      <c r="Y76" s="91"/>
      <c r="Z76" s="92">
        <v>3</v>
      </c>
    </row>
    <row r="77" spans="1:30" ht="27" customHeight="1" x14ac:dyDescent="0.2">
      <c r="B77" s="58" t="s">
        <v>124</v>
      </c>
      <c r="C77" s="58">
        <v>1</v>
      </c>
      <c r="D77" s="470" t="s">
        <v>374</v>
      </c>
      <c r="E77" s="470"/>
      <c r="F77" s="470"/>
      <c r="G77" s="470"/>
      <c r="H77" s="470"/>
      <c r="I77" s="470"/>
      <c r="J77" s="470"/>
      <c r="K77" s="470"/>
      <c r="L77" s="375"/>
      <c r="M77" s="91">
        <v>0</v>
      </c>
      <c r="N77" s="92">
        <v>0</v>
      </c>
      <c r="P77" s="55" t="s">
        <v>382</v>
      </c>
      <c r="Q77" s="58">
        <v>1</v>
      </c>
      <c r="R77" s="468" t="s">
        <v>387</v>
      </c>
      <c r="S77" s="468"/>
      <c r="T77" s="468"/>
      <c r="U77" s="468"/>
      <c r="V77" s="468"/>
      <c r="W77" s="468"/>
      <c r="X77" s="375"/>
      <c r="Y77" s="91">
        <v>0</v>
      </c>
      <c r="Z77" s="92">
        <v>0</v>
      </c>
    </row>
    <row r="78" spans="1:30" ht="28.5" customHeight="1" x14ac:dyDescent="0.2">
      <c r="B78" s="58" t="s">
        <v>370</v>
      </c>
      <c r="C78" s="58">
        <v>0</v>
      </c>
      <c r="D78" s="469" t="s">
        <v>375</v>
      </c>
      <c r="E78" s="469"/>
      <c r="F78" s="469"/>
      <c r="G78" s="469"/>
      <c r="H78" s="469"/>
      <c r="I78" s="469"/>
      <c r="J78" s="469"/>
      <c r="K78" s="469"/>
      <c r="L78" s="376"/>
      <c r="M78" s="93">
        <v>0</v>
      </c>
      <c r="N78" s="94">
        <v>0</v>
      </c>
      <c r="P78" s="55" t="s">
        <v>383</v>
      </c>
      <c r="Q78" s="58">
        <v>0</v>
      </c>
      <c r="R78" s="467" t="s">
        <v>388</v>
      </c>
      <c r="S78" s="467"/>
      <c r="T78" s="467"/>
      <c r="U78" s="467"/>
      <c r="V78" s="467"/>
      <c r="W78" s="467"/>
      <c r="X78" s="376"/>
      <c r="Y78" s="93">
        <v>0</v>
      </c>
      <c r="Z78" s="94">
        <v>0</v>
      </c>
    </row>
    <row r="79" spans="1:30" ht="42.75" customHeight="1" x14ac:dyDescent="0.2">
      <c r="B79" s="466" t="s">
        <v>376</v>
      </c>
      <c r="C79" s="466"/>
      <c r="D79" s="466"/>
      <c r="E79" s="466"/>
      <c r="F79" s="466"/>
      <c r="G79" s="466"/>
      <c r="H79" s="466"/>
      <c r="I79" s="466"/>
      <c r="J79" s="466"/>
      <c r="K79" s="466"/>
      <c r="L79"/>
      <c r="M79" s="45" t="s">
        <v>63</v>
      </c>
      <c r="N79" s="74">
        <f>(M74*N74+M75*N75+M76*N76+M77*N77+M78*N78)/SUM(M74:M78)</f>
        <v>3</v>
      </c>
      <c r="R79" s="466" t="str">
        <f>B79</f>
        <v>Take the average results from the questionnaires, national appointments and from the interviews</v>
      </c>
      <c r="S79" s="466"/>
      <c r="T79" s="466"/>
      <c r="U79" s="466"/>
      <c r="V79" s="466"/>
      <c r="W79" s="466"/>
      <c r="X79" s="265"/>
      <c r="Y79" s="45" t="s">
        <v>63</v>
      </c>
      <c r="Z79" s="74">
        <f>(Y74*Z74+Y75*Z75+Y76*Z76+Y77*Z77+Y78*Z78)/SUM(Y74:Y78)</f>
        <v>3</v>
      </c>
    </row>
    <row r="80" spans="1:30" x14ac:dyDescent="0.2">
      <c r="A80" s="45" t="s">
        <v>113</v>
      </c>
      <c r="B80" s="83" t="s">
        <v>367</v>
      </c>
      <c r="C80" s="55" t="s">
        <v>379</v>
      </c>
      <c r="D80" s="55"/>
      <c r="G80" s="45"/>
      <c r="I80" s="87" t="str">
        <f>B80</f>
        <v>2.2.1</v>
      </c>
      <c r="J80" s="45" t="s">
        <v>69</v>
      </c>
      <c r="K80" s="119" t="s">
        <v>4</v>
      </c>
      <c r="L80" s="119"/>
      <c r="M80" s="119"/>
      <c r="N80" s="119"/>
      <c r="P80" s="45" t="s">
        <v>113</v>
      </c>
      <c r="Q80" s="45" t="s">
        <v>368</v>
      </c>
      <c r="R80" s="55" t="s">
        <v>377</v>
      </c>
      <c r="V80" s="162" t="s">
        <v>38</v>
      </c>
      <c r="W80" s="87" t="str">
        <f>Q80</f>
        <v>2.2.2</v>
      </c>
      <c r="X80" s="45" t="s">
        <v>69</v>
      </c>
      <c r="Y80" s="119" t="s">
        <v>4</v>
      </c>
    </row>
    <row r="81" spans="3:30" ht="19.5" customHeight="1" x14ac:dyDescent="0.2">
      <c r="C81" s="359"/>
      <c r="D81" s="359"/>
      <c r="E81" s="359"/>
      <c r="F81" s="359"/>
      <c r="G81" s="359"/>
      <c r="I81" s="101">
        <f>N79</f>
        <v>3</v>
      </c>
      <c r="J81" s="78">
        <v>0.5</v>
      </c>
      <c r="K81" s="118">
        <f>I81*J81</f>
        <v>1.5</v>
      </c>
      <c r="R81" s="55" t="s">
        <v>378</v>
      </c>
      <c r="W81" s="101">
        <f>Z79</f>
        <v>3</v>
      </c>
      <c r="X81" s="78">
        <v>0.5</v>
      </c>
      <c r="Y81" s="118">
        <f>W81*X81</f>
        <v>1.5</v>
      </c>
      <c r="AB81" s="337" t="s">
        <v>404</v>
      </c>
      <c r="AC81" s="359"/>
      <c r="AD81" s="98">
        <f>K81+Y81</f>
        <v>3</v>
      </c>
    </row>
  </sheetData>
  <mergeCells count="140">
    <mergeCell ref="B79:K79"/>
    <mergeCell ref="R79:W79"/>
    <mergeCell ref="C81:G81"/>
    <mergeCell ref="AB81:AC81"/>
    <mergeCell ref="B69:K69"/>
    <mergeCell ref="R69:W69"/>
    <mergeCell ref="C71:G71"/>
    <mergeCell ref="AB71:AC71"/>
    <mergeCell ref="A73:D73"/>
    <mergeCell ref="L73:L78"/>
    <mergeCell ref="S73:V73"/>
    <mergeCell ref="X73:X78"/>
    <mergeCell ref="D74:K74"/>
    <mergeCell ref="R74:W74"/>
    <mergeCell ref="D75:K75"/>
    <mergeCell ref="R75:W75"/>
    <mergeCell ref="D76:K76"/>
    <mergeCell ref="D77:K77"/>
    <mergeCell ref="R77:W77"/>
    <mergeCell ref="D78:K78"/>
    <mergeCell ref="R78:W78"/>
    <mergeCell ref="A63:D63"/>
    <mergeCell ref="L63:L68"/>
    <mergeCell ref="S63:V63"/>
    <mergeCell ref="X63:X68"/>
    <mergeCell ref="D64:K64"/>
    <mergeCell ref="R64:W64"/>
    <mergeCell ref="D65:K65"/>
    <mergeCell ref="R65:W65"/>
    <mergeCell ref="D66:K66"/>
    <mergeCell ref="D67:K67"/>
    <mergeCell ref="R67:W67"/>
    <mergeCell ref="D68:K68"/>
    <mergeCell ref="R68:W68"/>
    <mergeCell ref="D7:K7"/>
    <mergeCell ref="B9:K9"/>
    <mergeCell ref="L3:L8"/>
    <mergeCell ref="R4:W4"/>
    <mergeCell ref="D4:K4"/>
    <mergeCell ref="D5:K5"/>
    <mergeCell ref="D6:K6"/>
    <mergeCell ref="R5:W5"/>
    <mergeCell ref="F1:O1"/>
    <mergeCell ref="P1:V1"/>
    <mergeCell ref="A2:I2"/>
    <mergeCell ref="P2:X2"/>
    <mergeCell ref="A3:C3"/>
    <mergeCell ref="S3:V3"/>
    <mergeCell ref="R7:W7"/>
    <mergeCell ref="R8:W8"/>
    <mergeCell ref="R9:W9"/>
    <mergeCell ref="X3:X8"/>
    <mergeCell ref="C21:G21"/>
    <mergeCell ref="AB21:AC21"/>
    <mergeCell ref="R18:W18"/>
    <mergeCell ref="B19:K19"/>
    <mergeCell ref="R19:W19"/>
    <mergeCell ref="D15:K15"/>
    <mergeCell ref="D16:K16"/>
    <mergeCell ref="D17:K17"/>
    <mergeCell ref="C11:G11"/>
    <mergeCell ref="AB11:AC11"/>
    <mergeCell ref="A13:C13"/>
    <mergeCell ref="S13:V13"/>
    <mergeCell ref="D14:K14"/>
    <mergeCell ref="L13:L18"/>
    <mergeCell ref="X13:X18"/>
    <mergeCell ref="R14:W14"/>
    <mergeCell ref="R15:W15"/>
    <mergeCell ref="R17:W17"/>
    <mergeCell ref="AB31:AC31"/>
    <mergeCell ref="A33:C33"/>
    <mergeCell ref="S33:V33"/>
    <mergeCell ref="D26:K26"/>
    <mergeCell ref="D27:K27"/>
    <mergeCell ref="D28:K28"/>
    <mergeCell ref="L23:L28"/>
    <mergeCell ref="X23:X28"/>
    <mergeCell ref="S23:V23"/>
    <mergeCell ref="D24:K24"/>
    <mergeCell ref="D25:K25"/>
    <mergeCell ref="A23:C23"/>
    <mergeCell ref="R24:W24"/>
    <mergeCell ref="R25:W25"/>
    <mergeCell ref="R27:W27"/>
    <mergeCell ref="R28:W28"/>
    <mergeCell ref="B29:K29"/>
    <mergeCell ref="R29:W29"/>
    <mergeCell ref="X33:X38"/>
    <mergeCell ref="C31:G31"/>
    <mergeCell ref="S43:V43"/>
    <mergeCell ref="D44:K44"/>
    <mergeCell ref="R44:W44"/>
    <mergeCell ref="D37:K37"/>
    <mergeCell ref="D38:K38"/>
    <mergeCell ref="B39:K39"/>
    <mergeCell ref="R39:W39"/>
    <mergeCell ref="D34:K34"/>
    <mergeCell ref="D35:K35"/>
    <mergeCell ref="D36:K36"/>
    <mergeCell ref="L33:L38"/>
    <mergeCell ref="R34:W34"/>
    <mergeCell ref="R35:W35"/>
    <mergeCell ref="R37:W37"/>
    <mergeCell ref="R38:W38"/>
    <mergeCell ref="C61:G61"/>
    <mergeCell ref="AB61:AC61"/>
    <mergeCell ref="D8:K8"/>
    <mergeCell ref="D18:K18"/>
    <mergeCell ref="D56:K56"/>
    <mergeCell ref="D57:K57"/>
    <mergeCell ref="D58:K58"/>
    <mergeCell ref="A53:D53"/>
    <mergeCell ref="S53:V53"/>
    <mergeCell ref="D54:K54"/>
    <mergeCell ref="D55:K55"/>
    <mergeCell ref="C51:G51"/>
    <mergeCell ref="AB51:AC51"/>
    <mergeCell ref="D48:K48"/>
    <mergeCell ref="L43:L48"/>
    <mergeCell ref="X43:X48"/>
    <mergeCell ref="D45:K45"/>
    <mergeCell ref="D46:K46"/>
    <mergeCell ref="D47:K47"/>
    <mergeCell ref="R45:W45"/>
    <mergeCell ref="R47:W47"/>
    <mergeCell ref="C41:G41"/>
    <mergeCell ref="AB41:AC41"/>
    <mergeCell ref="A43:D43"/>
    <mergeCell ref="B59:K59"/>
    <mergeCell ref="R59:W59"/>
    <mergeCell ref="R48:W48"/>
    <mergeCell ref="B49:K49"/>
    <mergeCell ref="R49:W49"/>
    <mergeCell ref="L53:L58"/>
    <mergeCell ref="X53:X58"/>
    <mergeCell ref="R54:W54"/>
    <mergeCell ref="R55:W55"/>
    <mergeCell ref="R57:W57"/>
    <mergeCell ref="R58:W58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1"/>
  <sheetViews>
    <sheetView topLeftCell="K33" workbookViewId="0">
      <selection activeCell="AG35" sqref="AG35"/>
    </sheetView>
  </sheetViews>
  <sheetFormatPr defaultColWidth="8.85546875" defaultRowHeight="12.75" x14ac:dyDescent="0.2"/>
  <cols>
    <col min="6" max="6" width="3.28515625" customWidth="1"/>
    <col min="7" max="8" width="4.42578125" customWidth="1"/>
    <col min="9" max="9" width="10.85546875" customWidth="1"/>
    <col min="10" max="10" width="7" customWidth="1"/>
    <col min="11" max="14" width="6.42578125" style="118" customWidth="1"/>
    <col min="15" max="15" width="4.140625" customWidth="1"/>
    <col min="17" max="17" width="7.140625" customWidth="1"/>
    <col min="22" max="22" width="14.85546875" customWidth="1"/>
    <col min="23" max="23" width="8.42578125" customWidth="1"/>
    <col min="25" max="25" width="8.85546875" style="118"/>
    <col min="26" max="26" width="4.28515625" customWidth="1"/>
  </cols>
  <sheetData>
    <row r="1" spans="1:30" ht="18" customHeight="1" x14ac:dyDescent="0.2">
      <c r="F1" s="378" t="s">
        <v>391</v>
      </c>
      <c r="G1" s="378"/>
      <c r="H1" s="378"/>
      <c r="I1" s="378"/>
      <c r="J1" s="378"/>
      <c r="K1" s="378"/>
      <c r="L1" s="378"/>
      <c r="M1" s="378"/>
      <c r="N1" s="378"/>
      <c r="O1" s="378"/>
      <c r="P1" s="461" t="s">
        <v>405</v>
      </c>
      <c r="Q1" s="384"/>
      <c r="R1" s="384"/>
      <c r="S1" s="384"/>
      <c r="T1" s="384"/>
      <c r="U1" s="384"/>
      <c r="V1" s="384"/>
    </row>
    <row r="2" spans="1:30" ht="18" customHeight="1" x14ac:dyDescent="0.2">
      <c r="A2" s="377" t="s">
        <v>392</v>
      </c>
      <c r="B2" s="379"/>
      <c r="C2" s="379"/>
      <c r="D2" s="379"/>
      <c r="E2" s="379"/>
      <c r="F2" s="379"/>
      <c r="G2" s="379"/>
      <c r="H2" s="379"/>
      <c r="I2" s="379"/>
      <c r="J2" s="70"/>
      <c r="K2" s="120"/>
      <c r="L2" s="120"/>
      <c r="M2" s="120"/>
      <c r="N2" s="120"/>
      <c r="O2" s="178"/>
      <c r="P2" s="377" t="s">
        <v>393</v>
      </c>
      <c r="Q2" s="377"/>
      <c r="R2" s="377"/>
      <c r="S2" s="377"/>
      <c r="T2" s="377"/>
      <c r="U2" s="377"/>
      <c r="V2" s="377"/>
      <c r="W2" s="377"/>
      <c r="X2" s="377"/>
    </row>
    <row r="3" spans="1:30" ht="18" customHeight="1" x14ac:dyDescent="0.2">
      <c r="A3" s="372" t="str">
        <f>Criteria1.1.1!D6</f>
        <v>Justice Sector</v>
      </c>
      <c r="B3" s="373"/>
      <c r="C3" s="373"/>
      <c r="D3" s="70"/>
      <c r="E3" s="70"/>
      <c r="F3" s="70"/>
      <c r="G3" s="70"/>
      <c r="H3" s="70"/>
      <c r="I3" s="70"/>
      <c r="J3" s="70"/>
      <c r="K3" s="120"/>
      <c r="L3" s="374" t="s">
        <v>140</v>
      </c>
      <c r="M3" s="194" t="s">
        <v>139</v>
      </c>
      <c r="N3" s="89" t="s">
        <v>23</v>
      </c>
      <c r="O3" s="178"/>
      <c r="P3" s="69"/>
      <c r="Q3" s="69" t="s">
        <v>23</v>
      </c>
      <c r="R3" s="69"/>
      <c r="S3" s="385"/>
      <c r="T3" s="385"/>
      <c r="U3" s="385"/>
      <c r="V3" s="385"/>
      <c r="W3" s="69"/>
      <c r="X3" s="374" t="s">
        <v>140</v>
      </c>
      <c r="Y3" s="194" t="s">
        <v>139</v>
      </c>
      <c r="Z3" s="194" t="s">
        <v>23</v>
      </c>
    </row>
    <row r="4" spans="1:30" ht="27" customHeight="1" x14ac:dyDescent="0.2">
      <c r="A4" s="45"/>
      <c r="B4" s="55" t="s">
        <v>59</v>
      </c>
      <c r="C4" s="58">
        <v>4</v>
      </c>
      <c r="D4" s="470" t="s">
        <v>396</v>
      </c>
      <c r="E4" s="470"/>
      <c r="F4" s="470"/>
      <c r="G4" s="470"/>
      <c r="H4" s="470"/>
      <c r="I4" s="470"/>
      <c r="J4" s="470"/>
      <c r="K4" s="470"/>
      <c r="L4" s="375"/>
      <c r="M4" s="91"/>
      <c r="N4" s="92"/>
      <c r="O4" s="178"/>
      <c r="P4" s="55" t="s">
        <v>59</v>
      </c>
      <c r="Q4" s="58">
        <v>4</v>
      </c>
      <c r="R4" s="472" t="s">
        <v>461</v>
      </c>
      <c r="S4" s="472"/>
      <c r="T4" s="472"/>
      <c r="U4" s="472"/>
      <c r="V4" s="472"/>
      <c r="W4" s="473"/>
      <c r="X4" s="375"/>
      <c r="Y4" s="91"/>
      <c r="Z4" s="92"/>
    </row>
    <row r="5" spans="1:30" ht="21.75" customHeight="1" x14ac:dyDescent="0.2">
      <c r="B5" s="55" t="s">
        <v>61</v>
      </c>
      <c r="C5" s="58">
        <v>3</v>
      </c>
      <c r="D5" s="470" t="s">
        <v>397</v>
      </c>
      <c r="E5" s="470"/>
      <c r="F5" s="470"/>
      <c r="G5" s="470"/>
      <c r="H5" s="470"/>
      <c r="I5" s="470"/>
      <c r="J5" s="470"/>
      <c r="K5" s="470"/>
      <c r="L5" s="375"/>
      <c r="M5" s="91">
        <v>2</v>
      </c>
      <c r="N5" s="92">
        <v>3</v>
      </c>
      <c r="O5" s="178"/>
      <c r="P5" s="55" t="s">
        <v>61</v>
      </c>
      <c r="Q5" s="58">
        <v>3</v>
      </c>
      <c r="R5" s="472" t="s">
        <v>463</v>
      </c>
      <c r="S5" s="472"/>
      <c r="T5" s="472"/>
      <c r="U5" s="472"/>
      <c r="V5" s="472"/>
      <c r="W5" s="473"/>
      <c r="X5" s="375"/>
      <c r="Y5" s="91">
        <v>2</v>
      </c>
      <c r="Z5" s="92">
        <v>3</v>
      </c>
    </row>
    <row r="6" spans="1:30" ht="20.25" customHeight="1" x14ac:dyDescent="0.2">
      <c r="B6" s="55" t="s">
        <v>63</v>
      </c>
      <c r="C6" s="58">
        <v>2</v>
      </c>
      <c r="D6" s="470" t="s">
        <v>398</v>
      </c>
      <c r="E6" s="470"/>
      <c r="F6" s="470"/>
      <c r="G6" s="470"/>
      <c r="H6" s="470"/>
      <c r="I6" s="470"/>
      <c r="J6" s="470"/>
      <c r="K6" s="470"/>
      <c r="L6" s="375"/>
      <c r="M6" s="91"/>
      <c r="N6" s="92"/>
      <c r="P6" s="55" t="s">
        <v>63</v>
      </c>
      <c r="Q6" s="58">
        <v>2</v>
      </c>
      <c r="R6" s="472" t="s">
        <v>462</v>
      </c>
      <c r="S6" s="472"/>
      <c r="T6" s="472"/>
      <c r="U6" s="472"/>
      <c r="V6" s="472"/>
      <c r="W6" s="473"/>
      <c r="X6" s="375"/>
      <c r="Y6" s="91"/>
      <c r="Z6" s="92"/>
    </row>
    <row r="7" spans="1:30" ht="27" customHeight="1" x14ac:dyDescent="0.2">
      <c r="B7" s="55" t="s">
        <v>204</v>
      </c>
      <c r="C7" s="58">
        <v>1</v>
      </c>
      <c r="D7" s="470" t="s">
        <v>399</v>
      </c>
      <c r="E7" s="470"/>
      <c r="F7" s="470"/>
      <c r="G7" s="470"/>
      <c r="H7" s="470"/>
      <c r="I7" s="470"/>
      <c r="J7" s="470"/>
      <c r="K7" s="470"/>
      <c r="L7" s="375"/>
      <c r="M7" s="91"/>
      <c r="N7" s="92"/>
      <c r="P7" s="55" t="s">
        <v>204</v>
      </c>
      <c r="Q7" s="58">
        <v>1</v>
      </c>
      <c r="R7" s="472" t="s">
        <v>460</v>
      </c>
      <c r="S7" s="472"/>
      <c r="T7" s="472"/>
      <c r="U7" s="472"/>
      <c r="V7" s="472"/>
      <c r="W7" s="473"/>
      <c r="X7" s="375"/>
      <c r="Y7" s="91"/>
      <c r="Z7" s="92"/>
    </row>
    <row r="8" spans="1:30" ht="28.5" customHeight="1" x14ac:dyDescent="0.2">
      <c r="B8" s="55" t="s">
        <v>205</v>
      </c>
      <c r="C8" s="58">
        <v>0</v>
      </c>
      <c r="D8" s="469" t="s">
        <v>400</v>
      </c>
      <c r="E8" s="469"/>
      <c r="F8" s="469"/>
      <c r="G8" s="469"/>
      <c r="H8" s="469"/>
      <c r="I8" s="469"/>
      <c r="J8" s="469"/>
      <c r="K8" s="469"/>
      <c r="L8" s="376"/>
      <c r="M8" s="93"/>
      <c r="N8" s="94">
        <v>0</v>
      </c>
      <c r="P8" s="55" t="s">
        <v>205</v>
      </c>
      <c r="Q8" s="58">
        <v>0</v>
      </c>
      <c r="R8" s="472" t="s">
        <v>389</v>
      </c>
      <c r="S8" s="472"/>
      <c r="T8" s="472"/>
      <c r="U8" s="472"/>
      <c r="V8" s="472"/>
      <c r="W8" s="473"/>
      <c r="X8" s="376"/>
      <c r="Y8" s="93"/>
      <c r="Z8" s="94">
        <v>0</v>
      </c>
    </row>
    <row r="9" spans="1:30" ht="42.75" customHeight="1" x14ac:dyDescent="0.2">
      <c r="B9" s="466" t="s">
        <v>376</v>
      </c>
      <c r="C9" s="466"/>
      <c r="D9" s="466"/>
      <c r="E9" s="466"/>
      <c r="F9" s="466"/>
      <c r="G9" s="466"/>
      <c r="H9" s="466"/>
      <c r="I9" s="466"/>
      <c r="J9" s="466"/>
      <c r="K9" s="466"/>
      <c r="L9"/>
      <c r="M9" s="45" t="s">
        <v>63</v>
      </c>
      <c r="N9" s="74">
        <f>(M4*N4+M5*N5+M6*N6+M7*N7+M8*N8)/SUM(M4:M8)</f>
        <v>3</v>
      </c>
      <c r="R9" s="466" t="str">
        <f>B9</f>
        <v>Take the average results from the questionnaires, national appointments and from the interviews</v>
      </c>
      <c r="S9" s="466"/>
      <c r="T9" s="466"/>
      <c r="U9" s="466"/>
      <c r="V9" s="466"/>
      <c r="W9" s="466"/>
      <c r="X9" s="189"/>
      <c r="Y9" s="45" t="s">
        <v>63</v>
      </c>
      <c r="Z9" s="74">
        <f>(Y4*Z4+Y5*Z5+Y6*Z6+Y7*Z7+Y8*Z8)/SUM(Y4:Y8)</f>
        <v>3</v>
      </c>
    </row>
    <row r="10" spans="1:30" x14ac:dyDescent="0.2">
      <c r="A10" s="45" t="s">
        <v>113</v>
      </c>
      <c r="B10" s="83" t="s">
        <v>401</v>
      </c>
      <c r="C10" s="55" t="s">
        <v>394</v>
      </c>
      <c r="D10" s="55"/>
      <c r="G10" s="45"/>
      <c r="I10" s="87" t="str">
        <f>B10</f>
        <v>2.3.1</v>
      </c>
      <c r="J10" s="45" t="s">
        <v>69</v>
      </c>
      <c r="K10" s="119" t="s">
        <v>4</v>
      </c>
      <c r="L10" s="119"/>
      <c r="M10" s="119"/>
      <c r="N10" s="119"/>
      <c r="P10" s="45" t="s">
        <v>113</v>
      </c>
      <c r="Q10" s="45" t="s">
        <v>402</v>
      </c>
      <c r="R10" s="55" t="s">
        <v>390</v>
      </c>
      <c r="V10" s="162" t="s">
        <v>38</v>
      </c>
      <c r="W10" s="87" t="str">
        <f>Q10</f>
        <v>2.3.2</v>
      </c>
      <c r="X10" s="45" t="s">
        <v>69</v>
      </c>
      <c r="Y10" s="119" t="s">
        <v>4</v>
      </c>
    </row>
    <row r="11" spans="1:30" ht="19.5" customHeight="1" x14ac:dyDescent="0.2">
      <c r="B11" s="195"/>
      <c r="C11" s="471" t="s">
        <v>395</v>
      </c>
      <c r="D11" s="471"/>
      <c r="E11" s="471"/>
      <c r="F11" s="195"/>
      <c r="G11" s="195"/>
      <c r="H11" s="195"/>
      <c r="I11" s="101">
        <f>N9</f>
        <v>3</v>
      </c>
      <c r="J11" s="78">
        <v>0.5</v>
      </c>
      <c r="K11" s="118">
        <f>I11*J11</f>
        <v>1.5</v>
      </c>
      <c r="R11" s="55"/>
      <c r="W11" s="101">
        <f>Z9</f>
        <v>3</v>
      </c>
      <c r="X11" s="78">
        <v>0.5</v>
      </c>
      <c r="Y11" s="118">
        <f>W11*X11</f>
        <v>1.5</v>
      </c>
      <c r="AB11" s="337" t="s">
        <v>403</v>
      </c>
      <c r="AC11" s="359"/>
      <c r="AD11" s="98">
        <f>K11+Y11</f>
        <v>3</v>
      </c>
    </row>
    <row r="13" spans="1:30" ht="18" customHeight="1" x14ac:dyDescent="0.2">
      <c r="A13" s="372" t="str">
        <f>Criteria1.1.1!D16</f>
        <v>Security and Home Affairs Sector</v>
      </c>
      <c r="B13" s="373"/>
      <c r="C13" s="373"/>
      <c r="D13" s="70"/>
      <c r="E13" s="70"/>
      <c r="F13" s="70"/>
      <c r="G13" s="70"/>
      <c r="H13" s="70"/>
      <c r="I13" s="70"/>
      <c r="J13" s="70"/>
      <c r="K13" s="120"/>
      <c r="L13" s="374" t="s">
        <v>140</v>
      </c>
      <c r="M13" s="194" t="s">
        <v>139</v>
      </c>
      <c r="N13" s="89" t="s">
        <v>23</v>
      </c>
      <c r="O13" s="178"/>
      <c r="P13" s="69"/>
      <c r="Q13" s="69" t="s">
        <v>23</v>
      </c>
      <c r="R13" s="69"/>
      <c r="S13" s="385"/>
      <c r="T13" s="385"/>
      <c r="U13" s="385"/>
      <c r="V13" s="385"/>
      <c r="W13" s="69"/>
      <c r="X13" s="374" t="s">
        <v>140</v>
      </c>
      <c r="Y13" s="194" t="s">
        <v>139</v>
      </c>
      <c r="Z13" s="194" t="s">
        <v>23</v>
      </c>
    </row>
    <row r="14" spans="1:30" ht="27" customHeight="1" x14ac:dyDescent="0.2">
      <c r="A14" s="45"/>
      <c r="B14" s="55" t="s">
        <v>59</v>
      </c>
      <c r="C14" s="58">
        <v>4</v>
      </c>
      <c r="D14" s="470" t="s">
        <v>396</v>
      </c>
      <c r="E14" s="470"/>
      <c r="F14" s="470"/>
      <c r="G14" s="470"/>
      <c r="H14" s="470"/>
      <c r="I14" s="470"/>
      <c r="J14" s="470"/>
      <c r="K14" s="470"/>
      <c r="L14" s="375"/>
      <c r="M14" s="91">
        <v>0</v>
      </c>
      <c r="N14" s="92">
        <v>0</v>
      </c>
      <c r="O14" s="178"/>
      <c r="P14" s="55" t="s">
        <v>59</v>
      </c>
      <c r="Q14" s="58">
        <v>4</v>
      </c>
      <c r="R14" s="472" t="str">
        <f>R4</f>
        <v>Very good planned vs progress output indicator, regular frequency reporting</v>
      </c>
      <c r="S14" s="472"/>
      <c r="T14" s="472"/>
      <c r="U14" s="472"/>
      <c r="V14" s="472"/>
      <c r="W14" s="473"/>
      <c r="X14" s="375"/>
      <c r="Y14" s="91">
        <v>0</v>
      </c>
      <c r="Z14" s="92">
        <v>0</v>
      </c>
    </row>
    <row r="15" spans="1:30" ht="21.75" customHeight="1" x14ac:dyDescent="0.2">
      <c r="B15" s="55" t="s">
        <v>61</v>
      </c>
      <c r="C15" s="58">
        <v>3</v>
      </c>
      <c r="D15" s="470" t="s">
        <v>397</v>
      </c>
      <c r="E15" s="470"/>
      <c r="F15" s="470"/>
      <c r="G15" s="470"/>
      <c r="H15" s="470"/>
      <c r="I15" s="470"/>
      <c r="J15" s="470"/>
      <c r="K15" s="470"/>
      <c r="L15" s="375"/>
      <c r="M15" s="91">
        <v>2</v>
      </c>
      <c r="N15" s="92">
        <v>3</v>
      </c>
      <c r="O15" s="178"/>
      <c r="P15" s="55" t="s">
        <v>61</v>
      </c>
      <c r="Q15" s="58">
        <v>3</v>
      </c>
      <c r="R15" s="472" t="str">
        <f>R5</f>
        <v>Some planned vs progress outcome indicators are missing</v>
      </c>
      <c r="S15" s="472"/>
      <c r="T15" s="472"/>
      <c r="U15" s="472"/>
      <c r="V15" s="472"/>
      <c r="W15" s="473"/>
      <c r="X15" s="375"/>
      <c r="Y15" s="91">
        <v>2</v>
      </c>
      <c r="Z15" s="92">
        <v>3</v>
      </c>
    </row>
    <row r="16" spans="1:30" ht="20.25" customHeight="1" x14ac:dyDescent="0.2">
      <c r="B16" s="55" t="s">
        <v>63</v>
      </c>
      <c r="C16" s="58">
        <v>2</v>
      </c>
      <c r="D16" s="470" t="s">
        <v>398</v>
      </c>
      <c r="E16" s="470"/>
      <c r="F16" s="470"/>
      <c r="G16" s="470"/>
      <c r="H16" s="470"/>
      <c r="I16" s="470"/>
      <c r="J16" s="470"/>
      <c r="K16" s="470"/>
      <c r="L16" s="375"/>
      <c r="M16" s="91">
        <v>2</v>
      </c>
      <c r="N16" s="92">
        <v>2</v>
      </c>
      <c r="P16" s="55" t="s">
        <v>63</v>
      </c>
      <c r="Q16" s="58">
        <v>2</v>
      </c>
      <c r="R16" s="472" t="str">
        <f t="shared" ref="R16:R18" si="0">R6</f>
        <v xml:space="preserve">Average  quality of  reporting mechanisms, average frequency </v>
      </c>
      <c r="S16" s="472"/>
      <c r="T16" s="472"/>
      <c r="U16" s="472"/>
      <c r="V16" s="472"/>
      <c r="W16" s="473"/>
      <c r="X16" s="375"/>
      <c r="Y16" s="91">
        <v>2</v>
      </c>
      <c r="Z16" s="92">
        <v>2</v>
      </c>
    </row>
    <row r="17" spans="1:30" ht="27" customHeight="1" x14ac:dyDescent="0.2">
      <c r="B17" s="55" t="s">
        <v>204</v>
      </c>
      <c r="C17" s="58">
        <v>1</v>
      </c>
      <c r="D17" s="470" t="s">
        <v>399</v>
      </c>
      <c r="E17" s="470"/>
      <c r="F17" s="470"/>
      <c r="G17" s="470"/>
      <c r="H17" s="470"/>
      <c r="I17" s="470"/>
      <c r="J17" s="470"/>
      <c r="K17" s="470"/>
      <c r="L17" s="375"/>
      <c r="M17" s="91">
        <v>0</v>
      </c>
      <c r="N17" s="92">
        <v>0</v>
      </c>
      <c r="P17" s="55" t="s">
        <v>204</v>
      </c>
      <c r="Q17" s="58">
        <v>1</v>
      </c>
      <c r="R17" s="472" t="str">
        <f t="shared" si="0"/>
        <v>Bad quality of reports and/or frequency of reporting</v>
      </c>
      <c r="S17" s="472"/>
      <c r="T17" s="472"/>
      <c r="U17" s="472"/>
      <c r="V17" s="472"/>
      <c r="W17" s="473"/>
      <c r="X17" s="375"/>
      <c r="Y17" s="91">
        <v>0</v>
      </c>
      <c r="Z17" s="92">
        <v>0</v>
      </c>
    </row>
    <row r="18" spans="1:30" ht="28.5" customHeight="1" x14ac:dyDescent="0.2">
      <c r="B18" s="55" t="s">
        <v>205</v>
      </c>
      <c r="C18" s="58">
        <v>0</v>
      </c>
      <c r="D18" s="469" t="s">
        <v>400</v>
      </c>
      <c r="E18" s="469"/>
      <c r="F18" s="469"/>
      <c r="G18" s="469"/>
      <c r="H18" s="469"/>
      <c r="I18" s="469"/>
      <c r="J18" s="469"/>
      <c r="K18" s="469"/>
      <c r="L18" s="376"/>
      <c r="M18" s="93">
        <v>0</v>
      </c>
      <c r="N18" s="94">
        <v>0</v>
      </c>
      <c r="P18" s="55" t="s">
        <v>205</v>
      </c>
      <c r="Q18" s="58">
        <v>0</v>
      </c>
      <c r="R18" s="472" t="str">
        <f t="shared" si="0"/>
        <v>Non existant</v>
      </c>
      <c r="S18" s="472"/>
      <c r="T18" s="472"/>
      <c r="U18" s="472"/>
      <c r="V18" s="472"/>
      <c r="W18" s="473"/>
      <c r="X18" s="376"/>
      <c r="Y18" s="93">
        <v>0</v>
      </c>
      <c r="Z18" s="94">
        <v>0</v>
      </c>
    </row>
    <row r="19" spans="1:30" ht="42.75" customHeight="1" x14ac:dyDescent="0.2">
      <c r="B19" s="466" t="s">
        <v>376</v>
      </c>
      <c r="C19" s="466"/>
      <c r="D19" s="466"/>
      <c r="E19" s="466"/>
      <c r="F19" s="466"/>
      <c r="G19" s="466"/>
      <c r="H19" s="466"/>
      <c r="I19" s="466"/>
      <c r="J19" s="466"/>
      <c r="K19" s="466"/>
      <c r="L19"/>
      <c r="M19" s="45" t="s">
        <v>63</v>
      </c>
      <c r="N19" s="74">
        <f>(M14*N14+M15*N15+M16*N16+M17*N17+M18*N18)/SUM(M14:M18)</f>
        <v>2.5</v>
      </c>
      <c r="R19" s="466" t="str">
        <f>B19</f>
        <v>Take the average results from the questionnaires, national appointments and from the interviews</v>
      </c>
      <c r="S19" s="466"/>
      <c r="T19" s="466"/>
      <c r="U19" s="466"/>
      <c r="V19" s="466"/>
      <c r="W19" s="466"/>
      <c r="X19" s="189"/>
      <c r="Y19" s="45" t="s">
        <v>63</v>
      </c>
      <c r="Z19" s="74">
        <f>(Y14*Z14+Y15*Z15+Y16*Z16+Y17*Z17+Y18*Z18)/SUM(Y14:Y18)</f>
        <v>2.5</v>
      </c>
    </row>
    <row r="20" spans="1:30" x14ac:dyDescent="0.2">
      <c r="A20" s="45" t="s">
        <v>113</v>
      </c>
      <c r="B20" s="83" t="s">
        <v>401</v>
      </c>
      <c r="C20" s="55" t="s">
        <v>394</v>
      </c>
      <c r="D20" s="55"/>
      <c r="G20" s="45"/>
      <c r="I20" s="87" t="str">
        <f>B20</f>
        <v>2.3.1</v>
      </c>
      <c r="J20" s="45" t="s">
        <v>69</v>
      </c>
      <c r="K20" s="119" t="s">
        <v>4</v>
      </c>
      <c r="L20" s="119"/>
      <c r="M20" s="119"/>
      <c r="N20" s="119"/>
      <c r="P20" s="45" t="s">
        <v>113</v>
      </c>
      <c r="Q20" s="45" t="s">
        <v>402</v>
      </c>
      <c r="R20" s="55" t="s">
        <v>390</v>
      </c>
      <c r="V20" s="162" t="s">
        <v>38</v>
      </c>
      <c r="W20" s="87" t="str">
        <f>Q20</f>
        <v>2.3.2</v>
      </c>
      <c r="X20" s="45" t="s">
        <v>69</v>
      </c>
      <c r="Y20" s="119" t="s">
        <v>4</v>
      </c>
    </row>
    <row r="21" spans="1:30" ht="19.5" customHeight="1" x14ac:dyDescent="0.2">
      <c r="B21" s="195"/>
      <c r="C21" s="471" t="s">
        <v>395</v>
      </c>
      <c r="D21" s="471"/>
      <c r="E21" s="471"/>
      <c r="F21" s="195"/>
      <c r="G21" s="195"/>
      <c r="H21" s="195"/>
      <c r="I21" s="101">
        <f>N19</f>
        <v>2.5</v>
      </c>
      <c r="J21" s="78">
        <v>0.5</v>
      </c>
      <c r="K21" s="118">
        <f>I21*J21</f>
        <v>1.25</v>
      </c>
      <c r="R21" s="55"/>
      <c r="W21" s="101">
        <f>Z19</f>
        <v>2.5</v>
      </c>
      <c r="X21" s="78">
        <v>0.5</v>
      </c>
      <c r="Y21" s="118">
        <f>W21*X21</f>
        <v>1.25</v>
      </c>
      <c r="AB21" s="337" t="s">
        <v>403</v>
      </c>
      <c r="AC21" s="359"/>
      <c r="AD21" s="98">
        <f>K21+Y21</f>
        <v>2.5</v>
      </c>
    </row>
    <row r="23" spans="1:30" ht="18" customHeight="1" x14ac:dyDescent="0.2">
      <c r="A23" s="382" t="str">
        <f>Criteria1.1.1!D34</f>
        <v>Civil Society and Fundamental Rights</v>
      </c>
      <c r="B23" s="383"/>
      <c r="C23" s="383"/>
      <c r="D23" s="383"/>
      <c r="E23" s="70"/>
      <c r="F23" s="70"/>
      <c r="G23" s="70"/>
      <c r="H23" s="70"/>
      <c r="I23" s="70"/>
      <c r="J23" s="70"/>
      <c r="K23" s="120"/>
      <c r="L23" s="374" t="s">
        <v>140</v>
      </c>
      <c r="M23" s="194" t="s">
        <v>139</v>
      </c>
      <c r="N23" s="89" t="s">
        <v>23</v>
      </c>
      <c r="O23" s="178"/>
      <c r="P23" s="69"/>
      <c r="Q23" s="69" t="s">
        <v>23</v>
      </c>
      <c r="R23" s="69"/>
      <c r="S23" s="385"/>
      <c r="T23" s="385"/>
      <c r="U23" s="385"/>
      <c r="V23" s="385"/>
      <c r="W23" s="69"/>
      <c r="X23" s="374" t="s">
        <v>140</v>
      </c>
      <c r="Y23" s="194" t="s">
        <v>139</v>
      </c>
      <c r="Z23" s="194" t="s">
        <v>23</v>
      </c>
    </row>
    <row r="24" spans="1:30" ht="27" customHeight="1" x14ac:dyDescent="0.2">
      <c r="A24" s="45"/>
      <c r="B24" s="55" t="s">
        <v>59</v>
      </c>
      <c r="C24" s="58">
        <v>4</v>
      </c>
      <c r="D24" s="470" t="s">
        <v>396</v>
      </c>
      <c r="E24" s="470"/>
      <c r="F24" s="470"/>
      <c r="G24" s="470"/>
      <c r="H24" s="470"/>
      <c r="I24" s="470"/>
      <c r="J24" s="470"/>
      <c r="K24" s="470"/>
      <c r="L24" s="375"/>
      <c r="M24" s="91">
        <v>0</v>
      </c>
      <c r="N24" s="92">
        <v>0</v>
      </c>
      <c r="O24" s="178"/>
      <c r="P24" s="55" t="s">
        <v>59</v>
      </c>
      <c r="Q24" s="58">
        <v>4</v>
      </c>
      <c r="R24" s="472" t="str">
        <f>R14</f>
        <v>Very good planned vs progress output indicator, regular frequency reporting</v>
      </c>
      <c r="S24" s="472"/>
      <c r="T24" s="472"/>
      <c r="U24" s="472"/>
      <c r="V24" s="472"/>
      <c r="W24" s="473"/>
      <c r="X24" s="375"/>
      <c r="Y24" s="91">
        <v>0</v>
      </c>
      <c r="Z24" s="92">
        <v>0</v>
      </c>
    </row>
    <row r="25" spans="1:30" ht="21.75" customHeight="1" x14ac:dyDescent="0.2">
      <c r="B25" s="55" t="s">
        <v>61</v>
      </c>
      <c r="C25" s="58">
        <v>3</v>
      </c>
      <c r="D25" s="470" t="s">
        <v>397</v>
      </c>
      <c r="E25" s="470"/>
      <c r="F25" s="470"/>
      <c r="G25" s="470"/>
      <c r="H25" s="470"/>
      <c r="I25" s="470"/>
      <c r="J25" s="470"/>
      <c r="K25" s="470"/>
      <c r="L25" s="375"/>
      <c r="M25" s="91">
        <v>2</v>
      </c>
      <c r="N25" s="92">
        <v>3</v>
      </c>
      <c r="O25" s="178"/>
      <c r="P25" s="55" t="s">
        <v>61</v>
      </c>
      <c r="Q25" s="58">
        <v>3</v>
      </c>
      <c r="R25" s="472" t="str">
        <f>R15</f>
        <v>Some planned vs progress outcome indicators are missing</v>
      </c>
      <c r="S25" s="472"/>
      <c r="T25" s="472"/>
      <c r="U25" s="472"/>
      <c r="V25" s="472"/>
      <c r="W25" s="473"/>
      <c r="X25" s="375"/>
      <c r="Y25" s="91">
        <v>2</v>
      </c>
      <c r="Z25" s="92">
        <v>3</v>
      </c>
    </row>
    <row r="26" spans="1:30" ht="20.25" customHeight="1" x14ac:dyDescent="0.2">
      <c r="B26" s="55" t="s">
        <v>63</v>
      </c>
      <c r="C26" s="58">
        <v>2</v>
      </c>
      <c r="D26" s="470" t="s">
        <v>398</v>
      </c>
      <c r="E26" s="470"/>
      <c r="F26" s="470"/>
      <c r="G26" s="470"/>
      <c r="H26" s="470"/>
      <c r="I26" s="470"/>
      <c r="J26" s="470"/>
      <c r="K26" s="470"/>
      <c r="L26" s="375"/>
      <c r="M26" s="91">
        <v>1</v>
      </c>
      <c r="N26" s="92">
        <v>2</v>
      </c>
      <c r="P26" s="55" t="s">
        <v>63</v>
      </c>
      <c r="Q26" s="58">
        <v>2</v>
      </c>
      <c r="R26" s="472" t="str">
        <f t="shared" ref="R26:R28" si="1">R16</f>
        <v xml:space="preserve">Average  quality of  reporting mechanisms, average frequency </v>
      </c>
      <c r="S26" s="472"/>
      <c r="T26" s="472"/>
      <c r="U26" s="472"/>
      <c r="V26" s="472"/>
      <c r="W26" s="473"/>
      <c r="X26" s="375"/>
      <c r="Y26" s="91">
        <v>1</v>
      </c>
      <c r="Z26" s="92">
        <v>2</v>
      </c>
    </row>
    <row r="27" spans="1:30" ht="27" customHeight="1" x14ac:dyDescent="0.2">
      <c r="B27" s="55" t="s">
        <v>204</v>
      </c>
      <c r="C27" s="58">
        <v>1</v>
      </c>
      <c r="D27" s="470" t="s">
        <v>399</v>
      </c>
      <c r="E27" s="470"/>
      <c r="F27" s="470"/>
      <c r="G27" s="470"/>
      <c r="H27" s="470"/>
      <c r="I27" s="470"/>
      <c r="J27" s="470"/>
      <c r="K27" s="470"/>
      <c r="L27" s="375"/>
      <c r="M27" s="91">
        <v>0</v>
      </c>
      <c r="N27" s="92">
        <v>0</v>
      </c>
      <c r="P27" s="55" t="s">
        <v>204</v>
      </c>
      <c r="Q27" s="58">
        <v>1</v>
      </c>
      <c r="R27" s="472" t="str">
        <f t="shared" si="1"/>
        <v>Bad quality of reports and/or frequency of reporting</v>
      </c>
      <c r="S27" s="472"/>
      <c r="T27" s="472"/>
      <c r="U27" s="472"/>
      <c r="V27" s="472"/>
      <c r="W27" s="473"/>
      <c r="X27" s="375"/>
      <c r="Y27" s="91">
        <v>0</v>
      </c>
      <c r="Z27" s="92">
        <v>0</v>
      </c>
    </row>
    <row r="28" spans="1:30" ht="28.5" customHeight="1" x14ac:dyDescent="0.2">
      <c r="B28" s="55" t="s">
        <v>205</v>
      </c>
      <c r="C28" s="58">
        <v>0</v>
      </c>
      <c r="D28" s="469" t="s">
        <v>400</v>
      </c>
      <c r="E28" s="469"/>
      <c r="F28" s="469"/>
      <c r="G28" s="469"/>
      <c r="H28" s="469"/>
      <c r="I28" s="469"/>
      <c r="J28" s="469"/>
      <c r="K28" s="469"/>
      <c r="L28" s="376"/>
      <c r="M28" s="93">
        <v>0</v>
      </c>
      <c r="N28" s="94">
        <v>0</v>
      </c>
      <c r="P28" s="55" t="s">
        <v>205</v>
      </c>
      <c r="Q28" s="58">
        <v>0</v>
      </c>
      <c r="R28" s="472" t="str">
        <f t="shared" si="1"/>
        <v>Non existant</v>
      </c>
      <c r="S28" s="472"/>
      <c r="T28" s="472"/>
      <c r="U28" s="472"/>
      <c r="V28" s="472"/>
      <c r="W28" s="473"/>
      <c r="X28" s="376"/>
      <c r="Y28" s="93">
        <v>0</v>
      </c>
      <c r="Z28" s="94">
        <v>0</v>
      </c>
    </row>
    <row r="29" spans="1:30" ht="42.75" customHeight="1" x14ac:dyDescent="0.2">
      <c r="B29" s="466" t="s">
        <v>376</v>
      </c>
      <c r="C29" s="466"/>
      <c r="D29" s="466"/>
      <c r="E29" s="466"/>
      <c r="F29" s="466"/>
      <c r="G29" s="466"/>
      <c r="H29" s="466"/>
      <c r="I29" s="466"/>
      <c r="J29" s="466"/>
      <c r="K29" s="466"/>
      <c r="L29"/>
      <c r="M29" s="45" t="s">
        <v>63</v>
      </c>
      <c r="N29" s="74">
        <f>(M24*N24+M25*N25+M26*N26+M27*N27+M28*N28)/SUM(M24:M28)</f>
        <v>2.6666666666666665</v>
      </c>
      <c r="R29" s="466" t="str">
        <f>B29</f>
        <v>Take the average results from the questionnaires, national appointments and from the interviews</v>
      </c>
      <c r="S29" s="466"/>
      <c r="T29" s="466"/>
      <c r="U29" s="466"/>
      <c r="V29" s="466"/>
      <c r="W29" s="466"/>
      <c r="X29" s="189"/>
      <c r="Y29" s="45" t="s">
        <v>63</v>
      </c>
      <c r="Z29" s="74">
        <f>(Y24*Z24+Y25*Z25+Y26*Z26+Y27*Z27+Y28*Z28)/SUM(Y24:Y28)</f>
        <v>2.6666666666666665</v>
      </c>
    </row>
    <row r="30" spans="1:30" x14ac:dyDescent="0.2">
      <c r="A30" s="45" t="s">
        <v>113</v>
      </c>
      <c r="B30" s="83" t="s">
        <v>401</v>
      </c>
      <c r="C30" s="55" t="s">
        <v>394</v>
      </c>
      <c r="D30" s="55"/>
      <c r="G30" s="45"/>
      <c r="I30" s="87" t="str">
        <f>B30</f>
        <v>2.3.1</v>
      </c>
      <c r="J30" s="45" t="s">
        <v>69</v>
      </c>
      <c r="K30" s="119" t="s">
        <v>4</v>
      </c>
      <c r="L30" s="119"/>
      <c r="M30" s="119"/>
      <c r="N30" s="119"/>
      <c r="P30" s="45" t="s">
        <v>113</v>
      </c>
      <c r="Q30" s="45" t="s">
        <v>402</v>
      </c>
      <c r="R30" s="55" t="s">
        <v>390</v>
      </c>
      <c r="V30" s="162" t="s">
        <v>38</v>
      </c>
      <c r="W30" s="87" t="str">
        <f>Q30</f>
        <v>2.3.2</v>
      </c>
      <c r="X30" s="45" t="s">
        <v>69</v>
      </c>
      <c r="Y30" s="119" t="s">
        <v>4</v>
      </c>
    </row>
    <row r="31" spans="1:30" ht="19.5" customHeight="1" x14ac:dyDescent="0.2">
      <c r="B31" s="195"/>
      <c r="C31" s="471" t="s">
        <v>395</v>
      </c>
      <c r="D31" s="471"/>
      <c r="E31" s="471"/>
      <c r="F31" s="195"/>
      <c r="G31" s="195"/>
      <c r="H31" s="195"/>
      <c r="I31" s="101">
        <f>N29</f>
        <v>2.6666666666666665</v>
      </c>
      <c r="J31" s="78">
        <v>0.5</v>
      </c>
      <c r="K31" s="118">
        <f>I31*J31</f>
        <v>1.3333333333333333</v>
      </c>
      <c r="R31" s="55"/>
      <c r="W31" s="101">
        <f>Z29</f>
        <v>2.6666666666666665</v>
      </c>
      <c r="X31" s="78">
        <v>0.5</v>
      </c>
      <c r="Y31" s="118">
        <f>W31*X31</f>
        <v>1.3333333333333333</v>
      </c>
      <c r="AB31" s="337" t="s">
        <v>403</v>
      </c>
      <c r="AC31" s="359"/>
      <c r="AD31" s="98">
        <f>K31+Y31</f>
        <v>2.6666666666666665</v>
      </c>
    </row>
    <row r="33" spans="1:30" ht="18" customHeight="1" x14ac:dyDescent="0.2">
      <c r="A33" s="372" t="str">
        <f>Criteria1.1.1!D50</f>
        <v>Employment, HRD, Education, Social Policies</v>
      </c>
      <c r="B33" s="373"/>
      <c r="C33" s="373"/>
      <c r="D33" s="70"/>
      <c r="E33" s="70"/>
      <c r="F33" s="70"/>
      <c r="G33" s="70"/>
      <c r="H33" s="70"/>
      <c r="I33" s="70"/>
      <c r="J33" s="70"/>
      <c r="K33" s="120"/>
      <c r="L33" s="374" t="s">
        <v>140</v>
      </c>
      <c r="M33" s="194" t="s">
        <v>139</v>
      </c>
      <c r="N33" s="89" t="s">
        <v>23</v>
      </c>
      <c r="O33" s="178"/>
      <c r="P33" s="69"/>
      <c r="Q33" s="69" t="s">
        <v>23</v>
      </c>
      <c r="R33" s="69"/>
      <c r="S33" s="385"/>
      <c r="T33" s="385"/>
      <c r="U33" s="385"/>
      <c r="V33" s="385"/>
      <c r="W33" s="69"/>
      <c r="X33" s="374" t="s">
        <v>140</v>
      </c>
      <c r="Y33" s="194" t="s">
        <v>139</v>
      </c>
      <c r="Z33" s="194" t="s">
        <v>23</v>
      </c>
    </row>
    <row r="34" spans="1:30" ht="27" customHeight="1" x14ac:dyDescent="0.2">
      <c r="A34" s="45"/>
      <c r="B34" s="55" t="s">
        <v>59</v>
      </c>
      <c r="C34" s="58">
        <v>4</v>
      </c>
      <c r="D34" s="470" t="s">
        <v>396</v>
      </c>
      <c r="E34" s="470"/>
      <c r="F34" s="470"/>
      <c r="G34" s="470"/>
      <c r="H34" s="470"/>
      <c r="I34" s="470"/>
      <c r="J34" s="470"/>
      <c r="K34" s="470"/>
      <c r="L34" s="375"/>
      <c r="M34" s="91">
        <v>1</v>
      </c>
      <c r="N34" s="92">
        <v>4</v>
      </c>
      <c r="O34" s="178"/>
      <c r="P34" s="55" t="s">
        <v>59</v>
      </c>
      <c r="Q34" s="58">
        <v>4</v>
      </c>
      <c r="R34" s="472" t="str">
        <f>R24</f>
        <v>Very good planned vs progress output indicator, regular frequency reporting</v>
      </c>
      <c r="S34" s="472"/>
      <c r="T34" s="472"/>
      <c r="U34" s="472"/>
      <c r="V34" s="472"/>
      <c r="W34" s="473"/>
      <c r="X34" s="375"/>
      <c r="Y34" s="91">
        <v>0</v>
      </c>
      <c r="Z34" s="92">
        <v>0</v>
      </c>
    </row>
    <row r="35" spans="1:30" ht="21.75" customHeight="1" x14ac:dyDescent="0.2">
      <c r="B35" s="55" t="s">
        <v>61</v>
      </c>
      <c r="C35" s="58">
        <v>3</v>
      </c>
      <c r="D35" s="470" t="s">
        <v>397</v>
      </c>
      <c r="E35" s="470"/>
      <c r="F35" s="470"/>
      <c r="G35" s="470"/>
      <c r="H35" s="470"/>
      <c r="I35" s="470"/>
      <c r="J35" s="470"/>
      <c r="K35" s="470"/>
      <c r="L35" s="375"/>
      <c r="M35" s="91">
        <v>2</v>
      </c>
      <c r="N35" s="92">
        <v>3</v>
      </c>
      <c r="O35" s="178"/>
      <c r="P35" s="55" t="s">
        <v>61</v>
      </c>
      <c r="Q35" s="58">
        <v>3</v>
      </c>
      <c r="R35" s="472" t="str">
        <f>R25</f>
        <v>Some planned vs progress outcome indicators are missing</v>
      </c>
      <c r="S35" s="472"/>
      <c r="T35" s="472"/>
      <c r="U35" s="472"/>
      <c r="V35" s="472"/>
      <c r="W35" s="473"/>
      <c r="X35" s="375"/>
      <c r="Y35" s="91">
        <v>1</v>
      </c>
      <c r="Z35" s="92">
        <v>3</v>
      </c>
    </row>
    <row r="36" spans="1:30" ht="20.25" customHeight="1" x14ac:dyDescent="0.2">
      <c r="B36" s="55" t="s">
        <v>63</v>
      </c>
      <c r="C36" s="58">
        <v>2</v>
      </c>
      <c r="D36" s="470" t="s">
        <v>398</v>
      </c>
      <c r="E36" s="470"/>
      <c r="F36" s="470"/>
      <c r="G36" s="470"/>
      <c r="H36" s="470"/>
      <c r="I36" s="470"/>
      <c r="J36" s="470"/>
      <c r="K36" s="470"/>
      <c r="L36" s="375"/>
      <c r="M36" s="91">
        <v>0</v>
      </c>
      <c r="N36" s="92">
        <v>2</v>
      </c>
      <c r="P36" s="55" t="s">
        <v>63</v>
      </c>
      <c r="Q36" s="58">
        <v>2</v>
      </c>
      <c r="R36" s="472" t="str">
        <f t="shared" ref="R36:R38" si="2">R26</f>
        <v xml:space="preserve">Average  quality of  reporting mechanisms, average frequency </v>
      </c>
      <c r="S36" s="472"/>
      <c r="T36" s="472"/>
      <c r="U36" s="472"/>
      <c r="V36" s="472"/>
      <c r="W36" s="473"/>
      <c r="X36" s="375"/>
      <c r="Y36" s="91">
        <v>2</v>
      </c>
      <c r="Z36" s="92">
        <v>2</v>
      </c>
    </row>
    <row r="37" spans="1:30" ht="27" customHeight="1" x14ac:dyDescent="0.2">
      <c r="B37" s="55" t="s">
        <v>204</v>
      </c>
      <c r="C37" s="58">
        <v>1</v>
      </c>
      <c r="D37" s="470" t="s">
        <v>399</v>
      </c>
      <c r="E37" s="470"/>
      <c r="F37" s="470"/>
      <c r="G37" s="470"/>
      <c r="H37" s="470"/>
      <c r="I37" s="470"/>
      <c r="J37" s="470"/>
      <c r="K37" s="470"/>
      <c r="L37" s="375"/>
      <c r="M37" s="91">
        <v>0</v>
      </c>
      <c r="N37" s="92">
        <v>0</v>
      </c>
      <c r="P37" s="55" t="s">
        <v>204</v>
      </c>
      <c r="Q37" s="58">
        <v>1</v>
      </c>
      <c r="R37" s="472" t="str">
        <f t="shared" si="2"/>
        <v>Bad quality of reports and/or frequency of reporting</v>
      </c>
      <c r="S37" s="472"/>
      <c r="T37" s="472"/>
      <c r="U37" s="472"/>
      <c r="V37" s="472"/>
      <c r="W37" s="473"/>
      <c r="X37" s="375"/>
      <c r="Y37" s="91">
        <v>0</v>
      </c>
      <c r="Z37" s="92">
        <v>0</v>
      </c>
    </row>
    <row r="38" spans="1:30" ht="28.5" customHeight="1" x14ac:dyDescent="0.2">
      <c r="B38" s="55" t="s">
        <v>205</v>
      </c>
      <c r="C38" s="58">
        <v>0</v>
      </c>
      <c r="D38" s="469" t="s">
        <v>400</v>
      </c>
      <c r="E38" s="469"/>
      <c r="F38" s="469"/>
      <c r="G38" s="469"/>
      <c r="H38" s="469"/>
      <c r="I38" s="469"/>
      <c r="J38" s="469"/>
      <c r="K38" s="469"/>
      <c r="L38" s="376"/>
      <c r="M38" s="93">
        <v>0</v>
      </c>
      <c r="N38" s="94">
        <v>0</v>
      </c>
      <c r="P38" s="55" t="s">
        <v>205</v>
      </c>
      <c r="Q38" s="58">
        <v>0</v>
      </c>
      <c r="R38" s="472" t="str">
        <f t="shared" si="2"/>
        <v>Non existant</v>
      </c>
      <c r="S38" s="472"/>
      <c r="T38" s="472"/>
      <c r="U38" s="472"/>
      <c r="V38" s="472"/>
      <c r="W38" s="473"/>
      <c r="X38" s="376"/>
      <c r="Y38" s="93">
        <v>0</v>
      </c>
      <c r="Z38" s="94">
        <v>0</v>
      </c>
    </row>
    <row r="39" spans="1:30" ht="42.75" customHeight="1" x14ac:dyDescent="0.2">
      <c r="B39" s="466" t="s">
        <v>376</v>
      </c>
      <c r="C39" s="466"/>
      <c r="D39" s="466"/>
      <c r="E39" s="466"/>
      <c r="F39" s="466"/>
      <c r="G39" s="466"/>
      <c r="H39" s="466"/>
      <c r="I39" s="466"/>
      <c r="J39" s="466"/>
      <c r="K39" s="466"/>
      <c r="L39"/>
      <c r="M39" s="45" t="s">
        <v>63</v>
      </c>
      <c r="N39" s="74">
        <f>(M34*N34+M35*N35+M36*N36+M37*N37+M38*N38)/SUM(M34:M38)</f>
        <v>3.3333333333333335</v>
      </c>
      <c r="R39" s="466" t="str">
        <f>B39</f>
        <v>Take the average results from the questionnaires, national appointments and from the interviews</v>
      </c>
      <c r="S39" s="466"/>
      <c r="T39" s="466"/>
      <c r="U39" s="466"/>
      <c r="V39" s="466"/>
      <c r="W39" s="466"/>
      <c r="X39" s="189"/>
      <c r="Y39" s="45" t="s">
        <v>63</v>
      </c>
      <c r="Z39" s="74">
        <f>(Y34*Z34+Y35*Z35+Y36*Z36+Y37*Z37+Y38*Z38)/SUM(Y34:Y38)</f>
        <v>2.3333333333333335</v>
      </c>
    </row>
    <row r="40" spans="1:30" x14ac:dyDescent="0.2">
      <c r="A40" s="45" t="s">
        <v>113</v>
      </c>
      <c r="B40" s="83" t="s">
        <v>401</v>
      </c>
      <c r="C40" s="55" t="s">
        <v>394</v>
      </c>
      <c r="D40" s="55"/>
      <c r="G40" s="45"/>
      <c r="I40" s="87" t="str">
        <f>B40</f>
        <v>2.3.1</v>
      </c>
      <c r="J40" s="45" t="s">
        <v>69</v>
      </c>
      <c r="K40" s="119" t="s">
        <v>4</v>
      </c>
      <c r="L40" s="119"/>
      <c r="M40" s="119"/>
      <c r="N40" s="119"/>
      <c r="P40" s="45" t="s">
        <v>113</v>
      </c>
      <c r="Q40" s="45" t="s">
        <v>402</v>
      </c>
      <c r="R40" s="55" t="s">
        <v>390</v>
      </c>
      <c r="V40" s="162" t="s">
        <v>38</v>
      </c>
      <c r="W40" s="87" t="str">
        <f>Q40</f>
        <v>2.3.2</v>
      </c>
      <c r="X40" s="45" t="s">
        <v>69</v>
      </c>
      <c r="Y40" s="119" t="s">
        <v>4</v>
      </c>
    </row>
    <row r="41" spans="1:30" ht="19.5" customHeight="1" x14ac:dyDescent="0.2">
      <c r="B41" s="195"/>
      <c r="C41" s="471" t="s">
        <v>395</v>
      </c>
      <c r="D41" s="471"/>
      <c r="E41" s="471"/>
      <c r="F41" s="195"/>
      <c r="G41" s="195"/>
      <c r="H41" s="195"/>
      <c r="I41" s="101">
        <f>N39</f>
        <v>3.3333333333333335</v>
      </c>
      <c r="J41" s="78">
        <v>0.5</v>
      </c>
      <c r="K41" s="118">
        <f>I41*J41</f>
        <v>1.6666666666666667</v>
      </c>
      <c r="R41" s="55"/>
      <c r="W41" s="101">
        <f>Z39</f>
        <v>2.3333333333333335</v>
      </c>
      <c r="X41" s="78">
        <v>0.5</v>
      </c>
      <c r="Y41" s="118">
        <f>W41*X41</f>
        <v>1.1666666666666667</v>
      </c>
      <c r="AB41" s="337" t="s">
        <v>403</v>
      </c>
      <c r="AC41" s="359"/>
      <c r="AD41" s="98">
        <f>K41+Y41</f>
        <v>2.8333333333333335</v>
      </c>
    </row>
    <row r="43" spans="1:30" ht="18" customHeight="1" x14ac:dyDescent="0.2">
      <c r="A43" s="382" t="str">
        <f>Criteria1.1.1!D70</f>
        <v>Energy Sector</v>
      </c>
      <c r="B43" s="383"/>
      <c r="C43" s="383"/>
      <c r="D43" s="383"/>
      <c r="E43" s="70"/>
      <c r="F43" s="70"/>
      <c r="G43" s="70"/>
      <c r="H43" s="70"/>
      <c r="I43" s="70"/>
      <c r="J43" s="70"/>
      <c r="K43" s="120"/>
      <c r="L43" s="374" t="s">
        <v>140</v>
      </c>
      <c r="M43" s="194" t="s">
        <v>139</v>
      </c>
      <c r="N43" s="89" t="s">
        <v>23</v>
      </c>
      <c r="O43" s="178"/>
      <c r="P43" s="69"/>
      <c r="Q43" s="69" t="s">
        <v>23</v>
      </c>
      <c r="R43" s="69"/>
      <c r="S43" s="385"/>
      <c r="T43" s="385"/>
      <c r="U43" s="385"/>
      <c r="V43" s="385"/>
      <c r="W43" s="69"/>
      <c r="X43" s="374" t="s">
        <v>140</v>
      </c>
      <c r="Y43" s="194" t="s">
        <v>139</v>
      </c>
      <c r="Z43" s="194" t="s">
        <v>23</v>
      </c>
    </row>
    <row r="44" spans="1:30" ht="27" customHeight="1" x14ac:dyDescent="0.2">
      <c r="A44" s="45"/>
      <c r="B44" s="55" t="s">
        <v>59</v>
      </c>
      <c r="C44" s="58">
        <v>4</v>
      </c>
      <c r="D44" s="470" t="s">
        <v>396</v>
      </c>
      <c r="E44" s="470"/>
      <c r="F44" s="470"/>
      <c r="G44" s="470"/>
      <c r="H44" s="470"/>
      <c r="I44" s="470"/>
      <c r="J44" s="470"/>
      <c r="K44" s="470"/>
      <c r="L44" s="375"/>
      <c r="M44" s="91">
        <v>0</v>
      </c>
      <c r="N44" s="92">
        <v>0</v>
      </c>
      <c r="O44" s="178"/>
      <c r="P44" s="55" t="s">
        <v>59</v>
      </c>
      <c r="Q44" s="58">
        <v>4</v>
      </c>
      <c r="R44" s="472" t="str">
        <f>R34</f>
        <v>Very good planned vs progress output indicator, regular frequency reporting</v>
      </c>
      <c r="S44" s="472"/>
      <c r="T44" s="472"/>
      <c r="U44" s="472"/>
      <c r="V44" s="472"/>
      <c r="W44" s="473"/>
      <c r="X44" s="375"/>
      <c r="Y44" s="91">
        <v>0</v>
      </c>
      <c r="Z44" s="92">
        <v>0</v>
      </c>
    </row>
    <row r="45" spans="1:30" ht="21.75" customHeight="1" x14ac:dyDescent="0.2">
      <c r="B45" s="55" t="s">
        <v>61</v>
      </c>
      <c r="C45" s="58">
        <v>3</v>
      </c>
      <c r="D45" s="470" t="s">
        <v>397</v>
      </c>
      <c r="E45" s="470"/>
      <c r="F45" s="470"/>
      <c r="G45" s="470"/>
      <c r="H45" s="470"/>
      <c r="I45" s="470"/>
      <c r="J45" s="470"/>
      <c r="K45" s="470"/>
      <c r="L45" s="375"/>
      <c r="M45" s="91">
        <v>0</v>
      </c>
      <c r="N45" s="92">
        <v>0</v>
      </c>
      <c r="O45" s="178"/>
      <c r="P45" s="55" t="s">
        <v>61</v>
      </c>
      <c r="Q45" s="58">
        <v>3</v>
      </c>
      <c r="R45" s="472" t="str">
        <f>R35</f>
        <v>Some planned vs progress outcome indicators are missing</v>
      </c>
      <c r="S45" s="472"/>
      <c r="T45" s="472"/>
      <c r="U45" s="472"/>
      <c r="V45" s="472"/>
      <c r="W45" s="473"/>
      <c r="X45" s="375"/>
      <c r="Y45" s="91">
        <v>0</v>
      </c>
      <c r="Z45" s="92">
        <v>3</v>
      </c>
    </row>
    <row r="46" spans="1:30" ht="20.25" customHeight="1" x14ac:dyDescent="0.2">
      <c r="B46" s="55" t="s">
        <v>63</v>
      </c>
      <c r="C46" s="58">
        <v>2</v>
      </c>
      <c r="D46" s="470" t="s">
        <v>398</v>
      </c>
      <c r="E46" s="470"/>
      <c r="F46" s="470"/>
      <c r="G46" s="470"/>
      <c r="H46" s="470"/>
      <c r="I46" s="470"/>
      <c r="J46" s="470"/>
      <c r="K46" s="470"/>
      <c r="L46" s="375"/>
      <c r="M46" s="91">
        <v>1</v>
      </c>
      <c r="N46" s="92">
        <v>2</v>
      </c>
      <c r="P46" s="55" t="s">
        <v>63</v>
      </c>
      <c r="Q46" s="58">
        <v>2</v>
      </c>
      <c r="R46" s="472" t="str">
        <f t="shared" ref="R46:R48" si="3">R36</f>
        <v xml:space="preserve">Average  quality of  reporting mechanisms, average frequency </v>
      </c>
      <c r="S46" s="472"/>
      <c r="T46" s="472"/>
      <c r="U46" s="472"/>
      <c r="V46" s="472"/>
      <c r="W46" s="473"/>
      <c r="X46" s="375"/>
      <c r="Y46" s="91">
        <v>1</v>
      </c>
      <c r="Z46" s="92">
        <v>2</v>
      </c>
    </row>
    <row r="47" spans="1:30" ht="27" customHeight="1" x14ac:dyDescent="0.2">
      <c r="B47" s="55" t="s">
        <v>204</v>
      </c>
      <c r="C47" s="58">
        <v>1</v>
      </c>
      <c r="D47" s="470" t="s">
        <v>399</v>
      </c>
      <c r="E47" s="470"/>
      <c r="F47" s="470"/>
      <c r="G47" s="470"/>
      <c r="H47" s="470"/>
      <c r="I47" s="470"/>
      <c r="J47" s="470"/>
      <c r="K47" s="470"/>
      <c r="L47" s="375"/>
      <c r="M47" s="91">
        <v>0</v>
      </c>
      <c r="N47" s="92">
        <v>0</v>
      </c>
      <c r="P47" s="55" t="s">
        <v>204</v>
      </c>
      <c r="Q47" s="58">
        <v>1</v>
      </c>
      <c r="R47" s="472" t="str">
        <f t="shared" si="3"/>
        <v>Bad quality of reports and/or frequency of reporting</v>
      </c>
      <c r="S47" s="472"/>
      <c r="T47" s="472"/>
      <c r="U47" s="472"/>
      <c r="V47" s="472"/>
      <c r="W47" s="473"/>
      <c r="X47" s="375"/>
      <c r="Y47" s="91">
        <v>0</v>
      </c>
      <c r="Z47" s="92">
        <v>0</v>
      </c>
    </row>
    <row r="48" spans="1:30" ht="28.5" customHeight="1" x14ac:dyDescent="0.2">
      <c r="B48" s="55" t="s">
        <v>205</v>
      </c>
      <c r="C48" s="58">
        <v>0</v>
      </c>
      <c r="D48" s="469" t="s">
        <v>400</v>
      </c>
      <c r="E48" s="469"/>
      <c r="F48" s="469"/>
      <c r="G48" s="469"/>
      <c r="H48" s="469"/>
      <c r="I48" s="469"/>
      <c r="J48" s="469"/>
      <c r="K48" s="469"/>
      <c r="L48" s="376"/>
      <c r="M48" s="93">
        <v>0</v>
      </c>
      <c r="N48" s="94">
        <v>0</v>
      </c>
      <c r="P48" s="55" t="s">
        <v>205</v>
      </c>
      <c r="Q48" s="58">
        <v>0</v>
      </c>
      <c r="R48" s="472" t="str">
        <f t="shared" si="3"/>
        <v>Non existant</v>
      </c>
      <c r="S48" s="472"/>
      <c r="T48" s="472"/>
      <c r="U48" s="472"/>
      <c r="V48" s="472"/>
      <c r="W48" s="473"/>
      <c r="X48" s="376"/>
      <c r="Y48" s="93">
        <v>0</v>
      </c>
      <c r="Z48" s="94">
        <v>0</v>
      </c>
    </row>
    <row r="49" spans="1:30" ht="42.75" customHeight="1" x14ac:dyDescent="0.2">
      <c r="B49" s="466" t="s">
        <v>376</v>
      </c>
      <c r="C49" s="466"/>
      <c r="D49" s="466"/>
      <c r="E49" s="466"/>
      <c r="F49" s="466"/>
      <c r="G49" s="466"/>
      <c r="H49" s="466"/>
      <c r="I49" s="466"/>
      <c r="J49" s="466"/>
      <c r="K49" s="466"/>
      <c r="L49"/>
      <c r="M49" s="45" t="s">
        <v>63</v>
      </c>
      <c r="N49" s="74">
        <f>(M44*N44+M45*N45+M46*N46+M47*N47+M48*N48)/SUM(M44:M48)</f>
        <v>2</v>
      </c>
      <c r="R49" s="466" t="str">
        <f>B49</f>
        <v>Take the average results from the questionnaires, national appointments and from the interviews</v>
      </c>
      <c r="S49" s="466"/>
      <c r="T49" s="466"/>
      <c r="U49" s="466"/>
      <c r="V49" s="466"/>
      <c r="W49" s="466"/>
      <c r="X49" s="189"/>
      <c r="Y49" s="45" t="s">
        <v>63</v>
      </c>
      <c r="Z49" s="74">
        <f>(Y44*Z44+Y45*Z45+Y46*Z46+Y47*Z47+Y48*Z48)/SUM(Y44:Y48)</f>
        <v>2</v>
      </c>
    </row>
    <row r="50" spans="1:30" x14ac:dyDescent="0.2">
      <c r="A50" s="45" t="s">
        <v>113</v>
      </c>
      <c r="B50" s="83" t="s">
        <v>401</v>
      </c>
      <c r="C50" s="55" t="s">
        <v>394</v>
      </c>
      <c r="D50" s="55"/>
      <c r="G50" s="45"/>
      <c r="I50" s="87" t="str">
        <f>B50</f>
        <v>2.3.1</v>
      </c>
      <c r="J50" s="45" t="s">
        <v>69</v>
      </c>
      <c r="K50" s="119" t="s">
        <v>4</v>
      </c>
      <c r="L50" s="119"/>
      <c r="M50" s="119"/>
      <c r="N50" s="119"/>
      <c r="P50" s="45" t="s">
        <v>113</v>
      </c>
      <c r="Q50" s="45" t="s">
        <v>402</v>
      </c>
      <c r="R50" s="55" t="s">
        <v>390</v>
      </c>
      <c r="V50" s="162" t="s">
        <v>38</v>
      </c>
      <c r="W50" s="87" t="str">
        <f>Q50</f>
        <v>2.3.2</v>
      </c>
      <c r="X50" s="45" t="s">
        <v>69</v>
      </c>
      <c r="Y50" s="119" t="s">
        <v>4</v>
      </c>
    </row>
    <row r="51" spans="1:30" ht="19.5" customHeight="1" x14ac:dyDescent="0.2">
      <c r="B51" s="195"/>
      <c r="C51" s="471" t="s">
        <v>395</v>
      </c>
      <c r="D51" s="471"/>
      <c r="E51" s="471"/>
      <c r="F51" s="195"/>
      <c r="G51" s="195"/>
      <c r="H51" s="195"/>
      <c r="I51" s="101">
        <f>N49</f>
        <v>2</v>
      </c>
      <c r="J51" s="78">
        <v>0.5</v>
      </c>
      <c r="K51" s="118">
        <f>I51*J51</f>
        <v>1</v>
      </c>
      <c r="R51" s="55"/>
      <c r="W51" s="101">
        <f>Z49</f>
        <v>2</v>
      </c>
      <c r="X51" s="78">
        <v>0.5</v>
      </c>
      <c r="Y51" s="118">
        <f>W51*X51</f>
        <v>1</v>
      </c>
      <c r="AB51" s="337" t="s">
        <v>403</v>
      </c>
      <c r="AC51" s="359"/>
      <c r="AD51" s="98">
        <f>K51+Y51</f>
        <v>2</v>
      </c>
    </row>
    <row r="53" spans="1:30" ht="18" customHeight="1" x14ac:dyDescent="0.2">
      <c r="A53" s="474" t="str">
        <f>Criteria1.1.1!D83</f>
        <v>Transport</v>
      </c>
      <c r="B53" s="383"/>
      <c r="C53" s="383"/>
      <c r="D53" s="383"/>
      <c r="E53" s="70"/>
      <c r="F53" s="70"/>
      <c r="G53" s="70"/>
      <c r="H53" s="70"/>
      <c r="I53" s="70"/>
      <c r="J53" s="70"/>
      <c r="K53" s="120"/>
      <c r="L53" s="374" t="s">
        <v>140</v>
      </c>
      <c r="M53" s="194" t="s">
        <v>139</v>
      </c>
      <c r="N53" s="89" t="s">
        <v>23</v>
      </c>
      <c r="O53" s="178"/>
      <c r="P53" s="69"/>
      <c r="Q53" s="69" t="s">
        <v>23</v>
      </c>
      <c r="R53" s="69"/>
      <c r="S53" s="385"/>
      <c r="T53" s="385"/>
      <c r="U53" s="385"/>
      <c r="V53" s="385"/>
      <c r="W53" s="69"/>
      <c r="X53" s="374" t="s">
        <v>140</v>
      </c>
      <c r="Y53" s="194" t="s">
        <v>139</v>
      </c>
      <c r="Z53" s="194" t="s">
        <v>23</v>
      </c>
    </row>
    <row r="54" spans="1:30" ht="27" customHeight="1" x14ac:dyDescent="0.2">
      <c r="A54" s="45"/>
      <c r="B54" s="55" t="s">
        <v>59</v>
      </c>
      <c r="C54" s="58">
        <v>4</v>
      </c>
      <c r="D54" s="470" t="s">
        <v>396</v>
      </c>
      <c r="E54" s="470"/>
      <c r="F54" s="470"/>
      <c r="G54" s="470"/>
      <c r="H54" s="470"/>
      <c r="I54" s="470"/>
      <c r="J54" s="470"/>
      <c r="K54" s="470"/>
      <c r="L54" s="375"/>
      <c r="M54" s="91">
        <v>1</v>
      </c>
      <c r="N54" s="92">
        <v>4</v>
      </c>
      <c r="O54" s="178"/>
      <c r="P54" s="55" t="s">
        <v>59</v>
      </c>
      <c r="Q54" s="58">
        <v>4</v>
      </c>
      <c r="R54" s="472" t="str">
        <f>R44</f>
        <v>Very good planned vs progress output indicator, regular frequency reporting</v>
      </c>
      <c r="S54" s="472"/>
      <c r="T54" s="472"/>
      <c r="U54" s="472"/>
      <c r="V54" s="472"/>
      <c r="W54" s="473"/>
      <c r="X54" s="375"/>
      <c r="Y54" s="91">
        <v>0</v>
      </c>
      <c r="Z54" s="92">
        <v>0</v>
      </c>
    </row>
    <row r="55" spans="1:30" ht="21.75" customHeight="1" x14ac:dyDescent="0.2">
      <c r="B55" s="55" t="s">
        <v>61</v>
      </c>
      <c r="C55" s="58">
        <v>3</v>
      </c>
      <c r="D55" s="470" t="s">
        <v>397</v>
      </c>
      <c r="E55" s="470"/>
      <c r="F55" s="470"/>
      <c r="G55" s="470"/>
      <c r="H55" s="470"/>
      <c r="I55" s="470"/>
      <c r="J55" s="470"/>
      <c r="K55" s="470"/>
      <c r="L55" s="375"/>
      <c r="M55" s="91">
        <v>1</v>
      </c>
      <c r="N55" s="92">
        <v>3</v>
      </c>
      <c r="O55" s="178"/>
      <c r="P55" s="55" t="s">
        <v>61</v>
      </c>
      <c r="Q55" s="58">
        <v>3</v>
      </c>
      <c r="R55" s="472" t="str">
        <f>R45</f>
        <v>Some planned vs progress outcome indicators are missing</v>
      </c>
      <c r="S55" s="472"/>
      <c r="T55" s="472"/>
      <c r="U55" s="472"/>
      <c r="V55" s="472"/>
      <c r="W55" s="473"/>
      <c r="X55" s="375"/>
      <c r="Y55" s="91">
        <v>1</v>
      </c>
      <c r="Z55" s="92">
        <v>3</v>
      </c>
    </row>
    <row r="56" spans="1:30" ht="20.25" customHeight="1" x14ac:dyDescent="0.2">
      <c r="B56" s="55" t="s">
        <v>63</v>
      </c>
      <c r="C56" s="58">
        <v>2</v>
      </c>
      <c r="D56" s="470" t="s">
        <v>398</v>
      </c>
      <c r="E56" s="470"/>
      <c r="F56" s="470"/>
      <c r="G56" s="470"/>
      <c r="H56" s="470"/>
      <c r="I56" s="470"/>
      <c r="J56" s="470"/>
      <c r="K56" s="470"/>
      <c r="L56" s="375"/>
      <c r="M56" s="91">
        <v>0</v>
      </c>
      <c r="N56" s="92">
        <v>0</v>
      </c>
      <c r="P56" s="55" t="s">
        <v>63</v>
      </c>
      <c r="Q56" s="58">
        <v>2</v>
      </c>
      <c r="R56" s="472" t="str">
        <f t="shared" ref="R56:R58" si="4">R46</f>
        <v xml:space="preserve">Average  quality of  reporting mechanisms, average frequency </v>
      </c>
      <c r="S56" s="472"/>
      <c r="T56" s="472"/>
      <c r="U56" s="472"/>
      <c r="V56" s="472"/>
      <c r="W56" s="473"/>
      <c r="X56" s="375"/>
      <c r="Y56" s="91">
        <v>0</v>
      </c>
      <c r="Z56" s="92">
        <v>0</v>
      </c>
    </row>
    <row r="57" spans="1:30" ht="27" customHeight="1" x14ac:dyDescent="0.2">
      <c r="B57" s="55" t="s">
        <v>204</v>
      </c>
      <c r="C57" s="58">
        <v>1</v>
      </c>
      <c r="D57" s="470" t="s">
        <v>399</v>
      </c>
      <c r="E57" s="470"/>
      <c r="F57" s="470"/>
      <c r="G57" s="470"/>
      <c r="H57" s="470"/>
      <c r="I57" s="470"/>
      <c r="J57" s="470"/>
      <c r="K57" s="470"/>
      <c r="L57" s="375"/>
      <c r="M57" s="91">
        <v>0</v>
      </c>
      <c r="N57" s="92">
        <v>0</v>
      </c>
      <c r="P57" s="55" t="s">
        <v>204</v>
      </c>
      <c r="Q57" s="58">
        <v>1</v>
      </c>
      <c r="R57" s="472" t="str">
        <f t="shared" si="4"/>
        <v>Bad quality of reports and/or frequency of reporting</v>
      </c>
      <c r="S57" s="472"/>
      <c r="T57" s="472"/>
      <c r="U57" s="472"/>
      <c r="V57" s="472"/>
      <c r="W57" s="473"/>
      <c r="X57" s="375"/>
      <c r="Y57" s="91">
        <v>0</v>
      </c>
      <c r="Z57" s="92">
        <v>0</v>
      </c>
    </row>
    <row r="58" spans="1:30" ht="28.5" customHeight="1" x14ac:dyDescent="0.2">
      <c r="B58" s="55" t="s">
        <v>205</v>
      </c>
      <c r="C58" s="58">
        <v>0</v>
      </c>
      <c r="D58" s="469" t="s">
        <v>400</v>
      </c>
      <c r="E58" s="469"/>
      <c r="F58" s="469"/>
      <c r="G58" s="469"/>
      <c r="H58" s="469"/>
      <c r="I58" s="469"/>
      <c r="J58" s="469"/>
      <c r="K58" s="469"/>
      <c r="L58" s="376"/>
      <c r="M58" s="93">
        <v>0</v>
      </c>
      <c r="N58" s="94">
        <v>0</v>
      </c>
      <c r="P58" s="55" t="s">
        <v>205</v>
      </c>
      <c r="Q58" s="58">
        <v>0</v>
      </c>
      <c r="R58" s="472" t="str">
        <f t="shared" si="4"/>
        <v>Non existant</v>
      </c>
      <c r="S58" s="472"/>
      <c r="T58" s="472"/>
      <c r="U58" s="472"/>
      <c r="V58" s="472"/>
      <c r="W58" s="473"/>
      <c r="X58" s="376"/>
      <c r="Y58" s="93">
        <v>0</v>
      </c>
      <c r="Z58" s="94">
        <v>0</v>
      </c>
    </row>
    <row r="59" spans="1:30" ht="42.75" customHeight="1" x14ac:dyDescent="0.2">
      <c r="B59" s="466" t="s">
        <v>376</v>
      </c>
      <c r="C59" s="466"/>
      <c r="D59" s="466"/>
      <c r="E59" s="466"/>
      <c r="F59" s="466"/>
      <c r="G59" s="466"/>
      <c r="H59" s="466"/>
      <c r="I59" s="466"/>
      <c r="J59" s="466"/>
      <c r="K59" s="466"/>
      <c r="L59"/>
      <c r="M59" s="45" t="s">
        <v>63</v>
      </c>
      <c r="N59" s="74">
        <f>(M54*N54+M55*N55+M56*N56+M57*N57+M58*N58)/SUM(M54:M58)</f>
        <v>3.5</v>
      </c>
      <c r="R59" s="466" t="str">
        <f>B59</f>
        <v>Take the average results from the questionnaires, national appointments and from the interviews</v>
      </c>
      <c r="S59" s="466"/>
      <c r="T59" s="466"/>
      <c r="U59" s="466"/>
      <c r="V59" s="466"/>
      <c r="W59" s="466"/>
      <c r="X59" s="189"/>
      <c r="Y59" s="45" t="s">
        <v>63</v>
      </c>
      <c r="Z59" s="74">
        <f>(Y54*Z54+Y55*Z55+Y56*Z56+Y57*Z57+Y58*Z58)/SUM(Y54:Y58)</f>
        <v>3</v>
      </c>
    </row>
    <row r="60" spans="1:30" x14ac:dyDescent="0.2">
      <c r="A60" s="45" t="s">
        <v>113</v>
      </c>
      <c r="B60" s="83" t="s">
        <v>401</v>
      </c>
      <c r="C60" s="55" t="s">
        <v>394</v>
      </c>
      <c r="D60" s="55"/>
      <c r="G60" s="45"/>
      <c r="I60" s="87" t="str">
        <f>B60</f>
        <v>2.3.1</v>
      </c>
      <c r="J60" s="45" t="s">
        <v>69</v>
      </c>
      <c r="K60" s="119" t="s">
        <v>4</v>
      </c>
      <c r="L60" s="119"/>
      <c r="M60" s="119"/>
      <c r="N60" s="119"/>
      <c r="P60" s="45" t="s">
        <v>113</v>
      </c>
      <c r="Q60" s="45" t="s">
        <v>402</v>
      </c>
      <c r="R60" s="55" t="s">
        <v>390</v>
      </c>
      <c r="V60" s="162" t="s">
        <v>38</v>
      </c>
      <c r="W60" s="87" t="str">
        <f>Q60</f>
        <v>2.3.2</v>
      </c>
      <c r="X60" s="45" t="s">
        <v>69</v>
      </c>
      <c r="Y60" s="119" t="s">
        <v>4</v>
      </c>
    </row>
    <row r="61" spans="1:30" ht="19.5" customHeight="1" x14ac:dyDescent="0.2">
      <c r="B61" s="195"/>
      <c r="C61" s="471" t="s">
        <v>395</v>
      </c>
      <c r="D61" s="471"/>
      <c r="E61" s="471"/>
      <c r="F61" s="195"/>
      <c r="G61" s="195"/>
      <c r="H61" s="195"/>
      <c r="I61" s="101">
        <f>N59</f>
        <v>3.5</v>
      </c>
      <c r="J61" s="78">
        <v>0.5</v>
      </c>
      <c r="K61" s="118">
        <f>I61*J61</f>
        <v>1.75</v>
      </c>
      <c r="R61" s="55"/>
      <c r="W61" s="101">
        <f>Z59</f>
        <v>3</v>
      </c>
      <c r="X61" s="78">
        <v>0.5</v>
      </c>
      <c r="Y61" s="118">
        <f>W61*X61</f>
        <v>1.5</v>
      </c>
      <c r="AB61" s="337" t="s">
        <v>403</v>
      </c>
      <c r="AC61" s="359"/>
      <c r="AD61" s="98">
        <f>K61+Y61</f>
        <v>3.25</v>
      </c>
    </row>
    <row r="63" spans="1:30" ht="18" customHeight="1" x14ac:dyDescent="0.2">
      <c r="A63" s="474" t="str">
        <f>Criteria1.1.1!D92</f>
        <v>Environment</v>
      </c>
      <c r="B63" s="383"/>
      <c r="C63" s="383"/>
      <c r="D63" s="383"/>
      <c r="E63" s="70"/>
      <c r="F63" s="70"/>
      <c r="G63" s="70"/>
      <c r="H63" s="70"/>
      <c r="I63" s="70"/>
      <c r="J63" s="70"/>
      <c r="K63" s="120"/>
      <c r="L63" s="374" t="s">
        <v>140</v>
      </c>
      <c r="M63" s="194" t="s">
        <v>139</v>
      </c>
      <c r="N63" s="89" t="s">
        <v>23</v>
      </c>
      <c r="O63" s="262"/>
      <c r="P63" s="69"/>
      <c r="Q63" s="69" t="s">
        <v>23</v>
      </c>
      <c r="R63" s="69"/>
      <c r="S63" s="385"/>
      <c r="T63" s="385"/>
      <c r="U63" s="385"/>
      <c r="V63" s="385"/>
      <c r="W63" s="69"/>
      <c r="X63" s="374" t="s">
        <v>140</v>
      </c>
      <c r="Y63" s="194" t="s">
        <v>139</v>
      </c>
      <c r="Z63" s="194" t="s">
        <v>23</v>
      </c>
    </row>
    <row r="64" spans="1:30" ht="27" customHeight="1" x14ac:dyDescent="0.2">
      <c r="A64" s="45"/>
      <c r="B64" s="55" t="s">
        <v>59</v>
      </c>
      <c r="C64" s="58">
        <v>4</v>
      </c>
      <c r="D64" s="470" t="s">
        <v>396</v>
      </c>
      <c r="E64" s="470"/>
      <c r="F64" s="470"/>
      <c r="G64" s="470"/>
      <c r="H64" s="470"/>
      <c r="I64" s="470"/>
      <c r="J64" s="470"/>
      <c r="K64" s="470"/>
      <c r="L64" s="375"/>
      <c r="M64" s="91">
        <v>1</v>
      </c>
      <c r="N64" s="92">
        <v>4</v>
      </c>
      <c r="O64" s="262"/>
      <c r="P64" s="55" t="s">
        <v>59</v>
      </c>
      <c r="Q64" s="58">
        <v>4</v>
      </c>
      <c r="R64" s="472" t="str">
        <f>R54</f>
        <v>Very good planned vs progress output indicator, regular frequency reporting</v>
      </c>
      <c r="S64" s="472"/>
      <c r="T64" s="472"/>
      <c r="U64" s="472"/>
      <c r="V64" s="472"/>
      <c r="W64" s="473"/>
      <c r="X64" s="375"/>
      <c r="Y64" s="91">
        <v>0</v>
      </c>
      <c r="Z64" s="92">
        <v>0</v>
      </c>
    </row>
    <row r="65" spans="1:30" ht="21.75" customHeight="1" x14ac:dyDescent="0.2">
      <c r="B65" s="55" t="s">
        <v>61</v>
      </c>
      <c r="C65" s="58">
        <v>3</v>
      </c>
      <c r="D65" s="470" t="s">
        <v>397</v>
      </c>
      <c r="E65" s="470"/>
      <c r="F65" s="470"/>
      <c r="G65" s="470"/>
      <c r="H65" s="470"/>
      <c r="I65" s="470"/>
      <c r="J65" s="470"/>
      <c r="K65" s="470"/>
      <c r="L65" s="375"/>
      <c r="M65" s="91">
        <v>0</v>
      </c>
      <c r="N65" s="92">
        <v>3</v>
      </c>
      <c r="O65" s="262"/>
      <c r="P65" s="55" t="s">
        <v>61</v>
      </c>
      <c r="Q65" s="58">
        <v>3</v>
      </c>
      <c r="R65" s="472" t="str">
        <f>R55</f>
        <v>Some planned vs progress outcome indicators are missing</v>
      </c>
      <c r="S65" s="472"/>
      <c r="T65" s="472"/>
      <c r="U65" s="472"/>
      <c r="V65" s="472"/>
      <c r="W65" s="473"/>
      <c r="X65" s="375"/>
      <c r="Y65" s="91">
        <v>1</v>
      </c>
      <c r="Z65" s="92">
        <v>3</v>
      </c>
    </row>
    <row r="66" spans="1:30" ht="20.25" customHeight="1" x14ac:dyDescent="0.2">
      <c r="B66" s="55" t="s">
        <v>63</v>
      </c>
      <c r="C66" s="58">
        <v>2</v>
      </c>
      <c r="D66" s="470" t="s">
        <v>398</v>
      </c>
      <c r="E66" s="470"/>
      <c r="F66" s="470"/>
      <c r="G66" s="470"/>
      <c r="H66" s="470"/>
      <c r="I66" s="470"/>
      <c r="J66" s="470"/>
      <c r="K66" s="470"/>
      <c r="L66" s="375"/>
      <c r="M66" s="91">
        <v>1</v>
      </c>
      <c r="N66" s="92">
        <v>2</v>
      </c>
      <c r="P66" s="55" t="s">
        <v>63</v>
      </c>
      <c r="Q66" s="58">
        <v>2</v>
      </c>
      <c r="R66" s="472" t="str">
        <f t="shared" ref="R66:R68" si="5">R56</f>
        <v xml:space="preserve">Average  quality of  reporting mechanisms, average frequency </v>
      </c>
      <c r="S66" s="472"/>
      <c r="T66" s="472"/>
      <c r="U66" s="472"/>
      <c r="V66" s="472"/>
      <c r="W66" s="473"/>
      <c r="X66" s="375"/>
      <c r="Y66" s="91">
        <v>0</v>
      </c>
      <c r="Z66" s="92">
        <v>0</v>
      </c>
    </row>
    <row r="67" spans="1:30" ht="27" customHeight="1" x14ac:dyDescent="0.2">
      <c r="B67" s="55" t="s">
        <v>204</v>
      </c>
      <c r="C67" s="58">
        <v>1</v>
      </c>
      <c r="D67" s="470" t="s">
        <v>399</v>
      </c>
      <c r="E67" s="470"/>
      <c r="F67" s="470"/>
      <c r="G67" s="470"/>
      <c r="H67" s="470"/>
      <c r="I67" s="470"/>
      <c r="J67" s="470"/>
      <c r="K67" s="470"/>
      <c r="L67" s="375"/>
      <c r="M67" s="91">
        <v>0</v>
      </c>
      <c r="N67" s="92">
        <v>0</v>
      </c>
      <c r="P67" s="55" t="s">
        <v>204</v>
      </c>
      <c r="Q67" s="58">
        <v>1</v>
      </c>
      <c r="R67" s="472" t="str">
        <f t="shared" si="5"/>
        <v>Bad quality of reports and/or frequency of reporting</v>
      </c>
      <c r="S67" s="472"/>
      <c r="T67" s="472"/>
      <c r="U67" s="472"/>
      <c r="V67" s="472"/>
      <c r="W67" s="473"/>
      <c r="X67" s="375"/>
      <c r="Y67" s="91">
        <v>0</v>
      </c>
      <c r="Z67" s="92">
        <v>0</v>
      </c>
    </row>
    <row r="68" spans="1:30" ht="28.5" customHeight="1" x14ac:dyDescent="0.2">
      <c r="B68" s="55" t="s">
        <v>205</v>
      </c>
      <c r="C68" s="58">
        <v>0</v>
      </c>
      <c r="D68" s="469" t="s">
        <v>400</v>
      </c>
      <c r="E68" s="469"/>
      <c r="F68" s="469"/>
      <c r="G68" s="469"/>
      <c r="H68" s="469"/>
      <c r="I68" s="469"/>
      <c r="J68" s="469"/>
      <c r="K68" s="469"/>
      <c r="L68" s="376"/>
      <c r="M68" s="93">
        <v>0</v>
      </c>
      <c r="N68" s="94">
        <v>0</v>
      </c>
      <c r="P68" s="55" t="s">
        <v>205</v>
      </c>
      <c r="Q68" s="58">
        <v>0</v>
      </c>
      <c r="R68" s="472" t="str">
        <f t="shared" si="5"/>
        <v>Non existant</v>
      </c>
      <c r="S68" s="472"/>
      <c r="T68" s="472"/>
      <c r="U68" s="472"/>
      <c r="V68" s="472"/>
      <c r="W68" s="473"/>
      <c r="X68" s="376"/>
      <c r="Y68" s="93">
        <v>0</v>
      </c>
      <c r="Z68" s="94">
        <v>0</v>
      </c>
    </row>
    <row r="69" spans="1:30" ht="42.75" customHeight="1" x14ac:dyDescent="0.2">
      <c r="B69" s="466" t="s">
        <v>376</v>
      </c>
      <c r="C69" s="466"/>
      <c r="D69" s="466"/>
      <c r="E69" s="466"/>
      <c r="F69" s="466"/>
      <c r="G69" s="466"/>
      <c r="H69" s="466"/>
      <c r="I69" s="466"/>
      <c r="J69" s="466"/>
      <c r="K69" s="466"/>
      <c r="L69"/>
      <c r="M69" s="45" t="s">
        <v>63</v>
      </c>
      <c r="N69" s="74">
        <f>(M64*N64+M65*N65+M66*N66+M67*N67+M68*N68)/SUM(M64:M68)</f>
        <v>3</v>
      </c>
      <c r="R69" s="466" t="str">
        <f>B69</f>
        <v>Take the average results from the questionnaires, national appointments and from the interviews</v>
      </c>
      <c r="S69" s="466"/>
      <c r="T69" s="466"/>
      <c r="U69" s="466"/>
      <c r="V69" s="466"/>
      <c r="W69" s="466"/>
      <c r="X69" s="265"/>
      <c r="Y69" s="45" t="s">
        <v>63</v>
      </c>
      <c r="Z69" s="74">
        <f>(Y64*Z64+Y65*Z65+Y66*Z66+Y67*Z67+Y68*Z68)/SUM(Y64:Y68)</f>
        <v>3</v>
      </c>
    </row>
    <row r="70" spans="1:30" x14ac:dyDescent="0.2">
      <c r="A70" s="45" t="s">
        <v>113</v>
      </c>
      <c r="B70" s="83" t="s">
        <v>401</v>
      </c>
      <c r="C70" s="55" t="s">
        <v>394</v>
      </c>
      <c r="D70" s="55"/>
      <c r="G70" s="45"/>
      <c r="I70" s="87" t="str">
        <f>B70</f>
        <v>2.3.1</v>
      </c>
      <c r="J70" s="45" t="s">
        <v>69</v>
      </c>
      <c r="K70" s="119" t="s">
        <v>4</v>
      </c>
      <c r="L70" s="119"/>
      <c r="M70" s="119"/>
      <c r="N70" s="119"/>
      <c r="P70" s="45" t="s">
        <v>113</v>
      </c>
      <c r="Q70" s="45" t="s">
        <v>402</v>
      </c>
      <c r="R70" s="55" t="s">
        <v>390</v>
      </c>
      <c r="V70" s="162" t="s">
        <v>38</v>
      </c>
      <c r="W70" s="87" t="str">
        <f>Q70</f>
        <v>2.3.2</v>
      </c>
      <c r="X70" s="45" t="s">
        <v>69</v>
      </c>
      <c r="Y70" s="119" t="s">
        <v>4</v>
      </c>
    </row>
    <row r="71" spans="1:30" ht="19.5" customHeight="1" x14ac:dyDescent="0.2">
      <c r="B71" s="266"/>
      <c r="C71" s="471" t="s">
        <v>395</v>
      </c>
      <c r="D71" s="471"/>
      <c r="E71" s="471"/>
      <c r="F71" s="266"/>
      <c r="G71" s="266"/>
      <c r="H71" s="266"/>
      <c r="I71" s="101">
        <f>N69</f>
        <v>3</v>
      </c>
      <c r="J71" s="78">
        <v>0.5</v>
      </c>
      <c r="K71" s="118">
        <f>I71*J71</f>
        <v>1.5</v>
      </c>
      <c r="R71" s="55"/>
      <c r="W71" s="101">
        <f>Z69</f>
        <v>3</v>
      </c>
      <c r="X71" s="78">
        <v>0.5</v>
      </c>
      <c r="Y71" s="118">
        <f>W71*X71</f>
        <v>1.5</v>
      </c>
      <c r="AB71" s="337" t="s">
        <v>403</v>
      </c>
      <c r="AC71" s="359"/>
      <c r="AD71" s="98">
        <f>K71+Y71</f>
        <v>3</v>
      </c>
    </row>
    <row r="73" spans="1:30" ht="18" customHeight="1" x14ac:dyDescent="0.2">
      <c r="A73" s="474" t="str">
        <f>Criteria1.1.1!D103</f>
        <v>Agriculture and Rural Development</v>
      </c>
      <c r="B73" s="383"/>
      <c r="C73" s="383"/>
      <c r="D73" s="383"/>
      <c r="E73" s="70"/>
      <c r="F73" s="70"/>
      <c r="G73" s="70"/>
      <c r="H73" s="70"/>
      <c r="I73" s="70"/>
      <c r="J73" s="70"/>
      <c r="K73" s="120"/>
      <c r="L73" s="374" t="s">
        <v>140</v>
      </c>
      <c r="M73" s="194" t="s">
        <v>139</v>
      </c>
      <c r="N73" s="89" t="s">
        <v>23</v>
      </c>
      <c r="O73" s="262"/>
      <c r="P73" s="69"/>
      <c r="Q73" s="69" t="s">
        <v>23</v>
      </c>
      <c r="R73" s="69"/>
      <c r="S73" s="385"/>
      <c r="T73" s="385"/>
      <c r="U73" s="385"/>
      <c r="V73" s="385"/>
      <c r="W73" s="69"/>
      <c r="X73" s="374" t="s">
        <v>140</v>
      </c>
      <c r="Y73" s="194" t="s">
        <v>139</v>
      </c>
      <c r="Z73" s="194" t="s">
        <v>23</v>
      </c>
    </row>
    <row r="74" spans="1:30" ht="27" customHeight="1" x14ac:dyDescent="0.2">
      <c r="A74" s="45"/>
      <c r="B74" s="55" t="s">
        <v>59</v>
      </c>
      <c r="C74" s="58">
        <v>4</v>
      </c>
      <c r="D74" s="470" t="s">
        <v>396</v>
      </c>
      <c r="E74" s="470"/>
      <c r="F74" s="470"/>
      <c r="G74" s="470"/>
      <c r="H74" s="470"/>
      <c r="I74" s="470"/>
      <c r="J74" s="470"/>
      <c r="K74" s="470"/>
      <c r="L74" s="375"/>
      <c r="M74" s="91">
        <v>1</v>
      </c>
      <c r="N74" s="92">
        <v>4</v>
      </c>
      <c r="O74" s="262"/>
      <c r="P74" s="55" t="s">
        <v>59</v>
      </c>
      <c r="Q74" s="58">
        <v>4</v>
      </c>
      <c r="R74" s="472" t="str">
        <f>R64</f>
        <v>Very good planned vs progress output indicator, regular frequency reporting</v>
      </c>
      <c r="S74" s="472"/>
      <c r="T74" s="472"/>
      <c r="U74" s="472"/>
      <c r="V74" s="472"/>
      <c r="W74" s="473"/>
      <c r="X74" s="375"/>
      <c r="Y74" s="91">
        <v>0</v>
      </c>
      <c r="Z74" s="92">
        <v>0</v>
      </c>
    </row>
    <row r="75" spans="1:30" ht="21.75" customHeight="1" x14ac:dyDescent="0.2">
      <c r="B75" s="55" t="s">
        <v>61</v>
      </c>
      <c r="C75" s="58">
        <v>3</v>
      </c>
      <c r="D75" s="470" t="s">
        <v>397</v>
      </c>
      <c r="E75" s="470"/>
      <c r="F75" s="470"/>
      <c r="G75" s="470"/>
      <c r="H75" s="470"/>
      <c r="I75" s="470"/>
      <c r="J75" s="470"/>
      <c r="K75" s="470"/>
      <c r="L75" s="375"/>
      <c r="M75" s="91">
        <v>1</v>
      </c>
      <c r="N75" s="92">
        <v>3</v>
      </c>
      <c r="O75" s="262"/>
      <c r="P75" s="55" t="s">
        <v>61</v>
      </c>
      <c r="Q75" s="58">
        <v>3</v>
      </c>
      <c r="R75" s="472" t="str">
        <f>R65</f>
        <v>Some planned vs progress outcome indicators are missing</v>
      </c>
      <c r="S75" s="472"/>
      <c r="T75" s="472"/>
      <c r="U75" s="472"/>
      <c r="V75" s="472"/>
      <c r="W75" s="473"/>
      <c r="X75" s="375"/>
      <c r="Y75" s="91">
        <v>1</v>
      </c>
      <c r="Z75" s="92">
        <v>3</v>
      </c>
    </row>
    <row r="76" spans="1:30" ht="20.25" customHeight="1" x14ac:dyDescent="0.2">
      <c r="B76" s="55" t="s">
        <v>63</v>
      </c>
      <c r="C76" s="58">
        <v>2</v>
      </c>
      <c r="D76" s="470" t="s">
        <v>398</v>
      </c>
      <c r="E76" s="470"/>
      <c r="F76" s="470"/>
      <c r="G76" s="470"/>
      <c r="H76" s="470"/>
      <c r="I76" s="470"/>
      <c r="J76" s="470"/>
      <c r="K76" s="470"/>
      <c r="L76" s="375"/>
      <c r="M76" s="91"/>
      <c r="N76" s="92">
        <v>2</v>
      </c>
      <c r="P76" s="55" t="s">
        <v>63</v>
      </c>
      <c r="Q76" s="58">
        <v>2</v>
      </c>
      <c r="R76" s="472" t="str">
        <f t="shared" ref="R76:R78" si="6">R66</f>
        <v xml:space="preserve">Average  quality of  reporting mechanisms, average frequency </v>
      </c>
      <c r="S76" s="472"/>
      <c r="T76" s="472"/>
      <c r="U76" s="472"/>
      <c r="V76" s="472"/>
      <c r="W76" s="473"/>
      <c r="X76" s="375"/>
      <c r="Y76" s="91">
        <v>0</v>
      </c>
      <c r="Z76" s="92">
        <v>0</v>
      </c>
    </row>
    <row r="77" spans="1:30" ht="27" customHeight="1" x14ac:dyDescent="0.2">
      <c r="B77" s="55" t="s">
        <v>204</v>
      </c>
      <c r="C77" s="58">
        <v>1</v>
      </c>
      <c r="D77" s="470" t="s">
        <v>399</v>
      </c>
      <c r="E77" s="470"/>
      <c r="F77" s="470"/>
      <c r="G77" s="470"/>
      <c r="H77" s="470"/>
      <c r="I77" s="470"/>
      <c r="J77" s="470"/>
      <c r="K77" s="470"/>
      <c r="L77" s="375"/>
      <c r="M77" s="91">
        <v>0</v>
      </c>
      <c r="N77" s="92">
        <v>0</v>
      </c>
      <c r="P77" s="55" t="s">
        <v>204</v>
      </c>
      <c r="Q77" s="58">
        <v>1</v>
      </c>
      <c r="R77" s="472" t="str">
        <f t="shared" si="6"/>
        <v>Bad quality of reports and/or frequency of reporting</v>
      </c>
      <c r="S77" s="472"/>
      <c r="T77" s="472"/>
      <c r="U77" s="472"/>
      <c r="V77" s="472"/>
      <c r="W77" s="473"/>
      <c r="X77" s="375"/>
      <c r="Y77" s="91">
        <v>0</v>
      </c>
      <c r="Z77" s="92">
        <v>0</v>
      </c>
    </row>
    <row r="78" spans="1:30" ht="28.5" customHeight="1" x14ac:dyDescent="0.2">
      <c r="B78" s="55" t="s">
        <v>205</v>
      </c>
      <c r="C78" s="58">
        <v>0</v>
      </c>
      <c r="D78" s="469" t="s">
        <v>400</v>
      </c>
      <c r="E78" s="469"/>
      <c r="F78" s="469"/>
      <c r="G78" s="469"/>
      <c r="H78" s="469"/>
      <c r="I78" s="469"/>
      <c r="J78" s="469"/>
      <c r="K78" s="469"/>
      <c r="L78" s="376"/>
      <c r="M78" s="93">
        <v>0</v>
      </c>
      <c r="N78" s="94">
        <v>0</v>
      </c>
      <c r="P78" s="55" t="s">
        <v>205</v>
      </c>
      <c r="Q78" s="58">
        <v>0</v>
      </c>
      <c r="R78" s="472" t="str">
        <f t="shared" si="6"/>
        <v>Non existant</v>
      </c>
      <c r="S78" s="472"/>
      <c r="T78" s="472"/>
      <c r="U78" s="472"/>
      <c r="V78" s="472"/>
      <c r="W78" s="473"/>
      <c r="X78" s="376"/>
      <c r="Y78" s="93">
        <v>0</v>
      </c>
      <c r="Z78" s="94">
        <v>0</v>
      </c>
    </row>
    <row r="79" spans="1:30" ht="42.75" customHeight="1" x14ac:dyDescent="0.2">
      <c r="B79" s="466" t="s">
        <v>376</v>
      </c>
      <c r="C79" s="466"/>
      <c r="D79" s="466"/>
      <c r="E79" s="466"/>
      <c r="F79" s="466"/>
      <c r="G79" s="466"/>
      <c r="H79" s="466"/>
      <c r="I79" s="466"/>
      <c r="J79" s="466"/>
      <c r="K79" s="466"/>
      <c r="L79"/>
      <c r="M79" s="45" t="s">
        <v>63</v>
      </c>
      <c r="N79" s="74">
        <f>(M74*N74+M75*N75+M76*N76+M77*N77+M78*N78)/SUM(M74:M78)</f>
        <v>3.5</v>
      </c>
      <c r="R79" s="466" t="str">
        <f>B79</f>
        <v>Take the average results from the questionnaires, national appointments and from the interviews</v>
      </c>
      <c r="S79" s="466"/>
      <c r="T79" s="466"/>
      <c r="U79" s="466"/>
      <c r="V79" s="466"/>
      <c r="W79" s="466"/>
      <c r="X79" s="265"/>
      <c r="Y79" s="45" t="s">
        <v>63</v>
      </c>
      <c r="Z79" s="74">
        <f>(Y74*Z74+Y75*Z75+Y76*Z76+Y77*Z77+Y78*Z78)/SUM(Y74:Y78)</f>
        <v>3</v>
      </c>
    </row>
    <row r="80" spans="1:30" x14ac:dyDescent="0.2">
      <c r="A80" s="45" t="s">
        <v>113</v>
      </c>
      <c r="B80" s="83" t="s">
        <v>401</v>
      </c>
      <c r="C80" s="55" t="s">
        <v>394</v>
      </c>
      <c r="D80" s="55"/>
      <c r="G80" s="45"/>
      <c r="I80" s="87" t="str">
        <f>B80</f>
        <v>2.3.1</v>
      </c>
      <c r="J80" s="45" t="s">
        <v>69</v>
      </c>
      <c r="K80" s="119" t="s">
        <v>4</v>
      </c>
      <c r="L80" s="119"/>
      <c r="M80" s="119"/>
      <c r="N80" s="119"/>
      <c r="P80" s="45" t="s">
        <v>113</v>
      </c>
      <c r="Q80" s="45" t="s">
        <v>402</v>
      </c>
      <c r="R80" s="55" t="s">
        <v>390</v>
      </c>
      <c r="V80" s="162" t="s">
        <v>38</v>
      </c>
      <c r="W80" s="87" t="str">
        <f>Q80</f>
        <v>2.3.2</v>
      </c>
      <c r="X80" s="45" t="s">
        <v>69</v>
      </c>
      <c r="Y80" s="119" t="s">
        <v>4</v>
      </c>
    </row>
    <row r="81" spans="2:30" ht="19.5" customHeight="1" x14ac:dyDescent="0.2">
      <c r="B81" s="266"/>
      <c r="C81" s="471" t="s">
        <v>395</v>
      </c>
      <c r="D81" s="471"/>
      <c r="E81" s="471"/>
      <c r="F81" s="266"/>
      <c r="G81" s="266"/>
      <c r="H81" s="266"/>
      <c r="I81" s="101">
        <f>N79</f>
        <v>3.5</v>
      </c>
      <c r="J81" s="78">
        <v>0.5</v>
      </c>
      <c r="K81" s="118">
        <f>I81*J81</f>
        <v>1.75</v>
      </c>
      <c r="R81" s="55"/>
      <c r="W81" s="101">
        <f>Z79</f>
        <v>3</v>
      </c>
      <c r="X81" s="78">
        <v>0.5</v>
      </c>
      <c r="Y81" s="118">
        <f>W81*X81</f>
        <v>1.5</v>
      </c>
      <c r="AB81" s="337" t="s">
        <v>403</v>
      </c>
      <c r="AC81" s="359"/>
      <c r="AD81" s="98">
        <f>K81+Y81</f>
        <v>3.25</v>
      </c>
    </row>
  </sheetData>
  <mergeCells count="148">
    <mergeCell ref="B79:K79"/>
    <mergeCell ref="R79:W79"/>
    <mergeCell ref="C81:E81"/>
    <mergeCell ref="AB81:AC81"/>
    <mergeCell ref="B69:K69"/>
    <mergeCell ref="R69:W69"/>
    <mergeCell ref="C71:E71"/>
    <mergeCell ref="AB71:AC71"/>
    <mergeCell ref="A73:D73"/>
    <mergeCell ref="L73:L78"/>
    <mergeCell ref="S73:V73"/>
    <mergeCell ref="X73:X78"/>
    <mergeCell ref="D74:K74"/>
    <mergeCell ref="R74:W74"/>
    <mergeCell ref="D75:K75"/>
    <mergeCell ref="R75:W75"/>
    <mergeCell ref="D76:K76"/>
    <mergeCell ref="R76:W76"/>
    <mergeCell ref="D77:K77"/>
    <mergeCell ref="R77:W77"/>
    <mergeCell ref="D78:K78"/>
    <mergeCell ref="R78:W78"/>
    <mergeCell ref="A63:D63"/>
    <mergeCell ref="L63:L68"/>
    <mergeCell ref="S63:V63"/>
    <mergeCell ref="X63:X68"/>
    <mergeCell ref="D64:K64"/>
    <mergeCell ref="R64:W64"/>
    <mergeCell ref="D65:K65"/>
    <mergeCell ref="R65:W65"/>
    <mergeCell ref="D66:K66"/>
    <mergeCell ref="R66:W66"/>
    <mergeCell ref="D67:K67"/>
    <mergeCell ref="R67:W67"/>
    <mergeCell ref="D68:K68"/>
    <mergeCell ref="R68:W68"/>
    <mergeCell ref="D5:K5"/>
    <mergeCell ref="R5:W5"/>
    <mergeCell ref="D6:K6"/>
    <mergeCell ref="D7:K7"/>
    <mergeCell ref="R7:W7"/>
    <mergeCell ref="D8:K8"/>
    <mergeCell ref="R8:W8"/>
    <mergeCell ref="F1:O1"/>
    <mergeCell ref="P1:V1"/>
    <mergeCell ref="A2:I2"/>
    <mergeCell ref="P2:X2"/>
    <mergeCell ref="A3:C3"/>
    <mergeCell ref="L3:L8"/>
    <mergeCell ref="S3:V3"/>
    <mergeCell ref="X3:X8"/>
    <mergeCell ref="D4:K4"/>
    <mergeCell ref="R4:W4"/>
    <mergeCell ref="R6:W6"/>
    <mergeCell ref="B9:K9"/>
    <mergeCell ref="R9:W9"/>
    <mergeCell ref="AB11:AC11"/>
    <mergeCell ref="A13:C13"/>
    <mergeCell ref="L13:L18"/>
    <mergeCell ref="S13:V13"/>
    <mergeCell ref="X13:X18"/>
    <mergeCell ref="D14:K14"/>
    <mergeCell ref="R14:W14"/>
    <mergeCell ref="C11:E11"/>
    <mergeCell ref="B19:K19"/>
    <mergeCell ref="R19:W19"/>
    <mergeCell ref="AB21:AC21"/>
    <mergeCell ref="L23:L28"/>
    <mergeCell ref="S23:V23"/>
    <mergeCell ref="X23:X28"/>
    <mergeCell ref="D24:K24"/>
    <mergeCell ref="R24:W24"/>
    <mergeCell ref="D15:K15"/>
    <mergeCell ref="R15:W15"/>
    <mergeCell ref="D16:K16"/>
    <mergeCell ref="D17:K17"/>
    <mergeCell ref="R17:W17"/>
    <mergeCell ref="D18:K18"/>
    <mergeCell ref="R18:W18"/>
    <mergeCell ref="R16:W16"/>
    <mergeCell ref="C21:E21"/>
    <mergeCell ref="AB31:AC31"/>
    <mergeCell ref="A33:C33"/>
    <mergeCell ref="L33:L38"/>
    <mergeCell ref="S33:V33"/>
    <mergeCell ref="X33:X38"/>
    <mergeCell ref="D34:K34"/>
    <mergeCell ref="R34:W34"/>
    <mergeCell ref="D25:K25"/>
    <mergeCell ref="R25:W25"/>
    <mergeCell ref="D26:K26"/>
    <mergeCell ref="D27:K27"/>
    <mergeCell ref="R27:W27"/>
    <mergeCell ref="D28:K28"/>
    <mergeCell ref="R28:W28"/>
    <mergeCell ref="R35:W35"/>
    <mergeCell ref="D36:K36"/>
    <mergeCell ref="D37:K37"/>
    <mergeCell ref="R37:W37"/>
    <mergeCell ref="D38:K38"/>
    <mergeCell ref="R38:W38"/>
    <mergeCell ref="R36:W36"/>
    <mergeCell ref="B29:K29"/>
    <mergeCell ref="R29:W29"/>
    <mergeCell ref="R26:W26"/>
    <mergeCell ref="C31:E31"/>
    <mergeCell ref="D55:K55"/>
    <mergeCell ref="R55:W55"/>
    <mergeCell ref="D56:K56"/>
    <mergeCell ref="B49:K49"/>
    <mergeCell ref="R49:W49"/>
    <mergeCell ref="A53:D53"/>
    <mergeCell ref="L53:L58"/>
    <mergeCell ref="S53:V53"/>
    <mergeCell ref="D54:K54"/>
    <mergeCell ref="R54:W54"/>
    <mergeCell ref="D45:K45"/>
    <mergeCell ref="R45:W45"/>
    <mergeCell ref="D46:K46"/>
    <mergeCell ref="D47:K47"/>
    <mergeCell ref="R47:W47"/>
    <mergeCell ref="D48:K48"/>
    <mergeCell ref="R48:W48"/>
    <mergeCell ref="B39:K39"/>
    <mergeCell ref="C61:E61"/>
    <mergeCell ref="A23:D23"/>
    <mergeCell ref="C41:E41"/>
    <mergeCell ref="R46:W46"/>
    <mergeCell ref="C51:E51"/>
    <mergeCell ref="R56:W56"/>
    <mergeCell ref="B59:K59"/>
    <mergeCell ref="R59:W59"/>
    <mergeCell ref="AB61:AC61"/>
    <mergeCell ref="D57:K57"/>
    <mergeCell ref="R57:W57"/>
    <mergeCell ref="D58:K58"/>
    <mergeCell ref="R58:W58"/>
    <mergeCell ref="AB51:AC51"/>
    <mergeCell ref="X53:X58"/>
    <mergeCell ref="R39:W39"/>
    <mergeCell ref="AB41:AC41"/>
    <mergeCell ref="A43:D43"/>
    <mergeCell ref="L43:L48"/>
    <mergeCell ref="S43:V43"/>
    <mergeCell ref="X43:X48"/>
    <mergeCell ref="D44:K44"/>
    <mergeCell ref="R44:W44"/>
    <mergeCell ref="D35:K35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0"/>
  <sheetViews>
    <sheetView topLeftCell="D58" workbookViewId="0">
      <selection activeCell="AA60" sqref="AA60"/>
    </sheetView>
  </sheetViews>
  <sheetFormatPr defaultColWidth="8.85546875" defaultRowHeight="12.75" x14ac:dyDescent="0.2"/>
  <cols>
    <col min="6" max="6" width="3.28515625" customWidth="1"/>
    <col min="7" max="8" width="4.42578125" customWidth="1"/>
    <col min="9" max="9" width="16" customWidth="1"/>
    <col min="10" max="10" width="7" customWidth="1"/>
    <col min="11" max="12" width="6.42578125" style="118" customWidth="1"/>
    <col min="13" max="13" width="4.140625" customWidth="1"/>
    <col min="15" max="15" width="7.140625" customWidth="1"/>
    <col min="21" max="21" width="12" customWidth="1"/>
    <col min="23" max="23" width="4.28515625" style="118" customWidth="1"/>
    <col min="24" max="24" width="7.140625" customWidth="1"/>
    <col min="25" max="26" width="7.42578125" customWidth="1"/>
  </cols>
  <sheetData>
    <row r="1" spans="1:28" ht="18" customHeight="1" x14ac:dyDescent="0.2">
      <c r="F1" s="378" t="s">
        <v>406</v>
      </c>
      <c r="G1" s="378"/>
      <c r="H1" s="378"/>
      <c r="I1" s="378"/>
      <c r="J1" s="378"/>
      <c r="K1" s="378"/>
      <c r="L1" s="378"/>
      <c r="M1" s="378"/>
      <c r="N1" s="461" t="s">
        <v>407</v>
      </c>
      <c r="O1" s="384"/>
      <c r="P1" s="384"/>
      <c r="Q1" s="384"/>
      <c r="R1" s="384"/>
      <c r="S1" s="384"/>
      <c r="T1" s="384"/>
    </row>
    <row r="2" spans="1:28" ht="18" customHeight="1" x14ac:dyDescent="0.2">
      <c r="A2" s="377" t="s">
        <v>408</v>
      </c>
      <c r="B2" s="379"/>
      <c r="C2" s="379"/>
      <c r="D2" s="379"/>
      <c r="E2" s="379"/>
      <c r="F2" s="379"/>
      <c r="G2" s="379"/>
      <c r="H2" s="379"/>
      <c r="I2" s="379"/>
      <c r="J2" s="192"/>
      <c r="K2" s="179"/>
      <c r="L2" s="193"/>
      <c r="M2" s="178"/>
      <c r="N2" s="377" t="s">
        <v>409</v>
      </c>
      <c r="O2" s="377"/>
      <c r="P2" s="377"/>
      <c r="Q2" s="377"/>
      <c r="R2" s="377"/>
      <c r="S2" s="377"/>
      <c r="T2" s="377"/>
      <c r="U2" s="377"/>
      <c r="V2" s="377"/>
    </row>
    <row r="3" spans="1:28" ht="18" customHeight="1" x14ac:dyDescent="0.2">
      <c r="A3" s="372" t="str">
        <f>Criteria1.1.1!D6</f>
        <v>Justice Sector</v>
      </c>
      <c r="B3" s="373"/>
      <c r="C3" s="373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69" t="s">
        <v>23</v>
      </c>
      <c r="P3" s="69"/>
      <c r="Q3" s="385"/>
      <c r="R3" s="385"/>
      <c r="S3" s="385"/>
      <c r="T3" s="385"/>
      <c r="U3" s="69"/>
      <c r="V3" s="69"/>
    </row>
    <row r="4" spans="1:28" ht="27" customHeight="1" x14ac:dyDescent="0.2">
      <c r="A4" s="45"/>
      <c r="B4" s="58" t="s">
        <v>120</v>
      </c>
      <c r="C4" s="56">
        <v>4</v>
      </c>
      <c r="D4" s="467" t="s">
        <v>416</v>
      </c>
      <c r="E4" s="467"/>
      <c r="F4" s="467"/>
      <c r="G4" s="467"/>
      <c r="H4" s="467"/>
      <c r="I4" s="467"/>
      <c r="J4" s="374" t="s">
        <v>140</v>
      </c>
      <c r="K4" s="194" t="s">
        <v>139</v>
      </c>
      <c r="L4" s="89" t="s">
        <v>23</v>
      </c>
      <c r="M4" s="178"/>
      <c r="N4" s="55" t="s">
        <v>178</v>
      </c>
      <c r="O4" s="58">
        <v>4</v>
      </c>
      <c r="P4" s="467" t="s">
        <v>421</v>
      </c>
      <c r="Q4" s="467"/>
      <c r="R4" s="467"/>
      <c r="S4" s="467"/>
      <c r="T4" s="467"/>
      <c r="U4" s="467"/>
      <c r="V4" s="467"/>
      <c r="W4" s="189"/>
      <c r="X4" s="374" t="s">
        <v>140</v>
      </c>
      <c r="Y4" s="194" t="s">
        <v>139</v>
      </c>
      <c r="Z4" s="89" t="s">
        <v>23</v>
      </c>
    </row>
    <row r="5" spans="1:28" ht="21.75" customHeight="1" x14ac:dyDescent="0.2">
      <c r="B5" s="58" t="s">
        <v>121</v>
      </c>
      <c r="C5" s="56">
        <v>3</v>
      </c>
      <c r="D5" s="467" t="s">
        <v>417</v>
      </c>
      <c r="E5" s="467"/>
      <c r="F5" s="467"/>
      <c r="G5" s="467"/>
      <c r="H5" s="467"/>
      <c r="I5" s="467"/>
      <c r="J5" s="375"/>
      <c r="K5" s="91"/>
      <c r="L5" s="92"/>
      <c r="M5" s="178"/>
      <c r="N5" s="55" t="s">
        <v>120</v>
      </c>
      <c r="O5" s="58">
        <v>3</v>
      </c>
      <c r="P5" s="467" t="s">
        <v>422</v>
      </c>
      <c r="Q5" s="467"/>
      <c r="R5" s="467"/>
      <c r="S5" s="467"/>
      <c r="T5" s="467"/>
      <c r="U5" s="467"/>
      <c r="V5" s="467"/>
      <c r="W5" s="189"/>
      <c r="X5" s="375"/>
      <c r="Y5" s="91">
        <v>2</v>
      </c>
      <c r="Z5" s="92">
        <v>4</v>
      </c>
    </row>
    <row r="6" spans="1:28" ht="20.25" customHeight="1" x14ac:dyDescent="0.2">
      <c r="B6" s="58" t="s">
        <v>63</v>
      </c>
      <c r="C6" s="56">
        <v>2</v>
      </c>
      <c r="D6" s="467" t="s">
        <v>415</v>
      </c>
      <c r="E6" s="467"/>
      <c r="F6" s="467"/>
      <c r="G6" s="467"/>
      <c r="H6" s="467"/>
      <c r="I6" s="467"/>
      <c r="J6" s="375"/>
      <c r="K6" s="91">
        <v>0</v>
      </c>
      <c r="L6" s="92"/>
      <c r="N6" s="55" t="s">
        <v>63</v>
      </c>
      <c r="O6" s="58">
        <v>2</v>
      </c>
      <c r="P6" s="467" t="s">
        <v>423</v>
      </c>
      <c r="Q6" s="467"/>
      <c r="R6" s="467"/>
      <c r="S6" s="467"/>
      <c r="T6" s="467"/>
      <c r="U6" s="467"/>
      <c r="V6" s="189"/>
      <c r="W6" s="189"/>
      <c r="X6" s="375"/>
      <c r="Y6" s="91">
        <v>0</v>
      </c>
      <c r="Z6" s="92">
        <v>0</v>
      </c>
    </row>
    <row r="7" spans="1:28" ht="27" customHeight="1" x14ac:dyDescent="0.2">
      <c r="B7" s="58" t="s">
        <v>124</v>
      </c>
      <c r="C7" s="56">
        <v>1</v>
      </c>
      <c r="D7" s="467" t="s">
        <v>348</v>
      </c>
      <c r="E7" s="467"/>
      <c r="F7" s="467"/>
      <c r="G7" s="467"/>
      <c r="H7" s="467"/>
      <c r="I7" s="467"/>
      <c r="J7" s="375"/>
      <c r="K7" s="91">
        <v>2</v>
      </c>
      <c r="L7" s="92">
        <v>2</v>
      </c>
      <c r="N7" s="55" t="s">
        <v>420</v>
      </c>
      <c r="O7" s="58">
        <v>1</v>
      </c>
      <c r="P7" s="467" t="s">
        <v>424</v>
      </c>
      <c r="Q7" s="467"/>
      <c r="R7" s="467"/>
      <c r="S7" s="467"/>
      <c r="T7" s="467"/>
      <c r="U7" s="467"/>
      <c r="V7" s="467"/>
      <c r="W7" s="189"/>
      <c r="X7" s="375"/>
      <c r="Y7" s="91">
        <v>0</v>
      </c>
      <c r="Z7" s="92">
        <v>0</v>
      </c>
    </row>
    <row r="8" spans="1:28" ht="28.5" customHeight="1" x14ac:dyDescent="0.2">
      <c r="C8" s="177">
        <v>0</v>
      </c>
      <c r="D8" s="189" t="s">
        <v>414</v>
      </c>
      <c r="E8" s="189"/>
      <c r="F8" s="189"/>
      <c r="G8" s="189"/>
      <c r="H8" s="189"/>
      <c r="I8" s="189"/>
      <c r="J8" s="375"/>
      <c r="K8" s="91">
        <v>0</v>
      </c>
      <c r="L8" s="92"/>
      <c r="N8" s="55" t="s">
        <v>370</v>
      </c>
      <c r="O8" s="58">
        <v>0</v>
      </c>
      <c r="P8" s="467" t="s">
        <v>425</v>
      </c>
      <c r="Q8" s="467"/>
      <c r="R8" s="467"/>
      <c r="S8" s="467"/>
      <c r="T8" s="467"/>
      <c r="U8" s="467"/>
      <c r="V8" s="467"/>
      <c r="W8" s="189"/>
      <c r="X8" s="375"/>
      <c r="Y8" s="91">
        <v>0</v>
      </c>
      <c r="Z8" s="92">
        <v>0</v>
      </c>
    </row>
    <row r="9" spans="1:28" ht="42.75" customHeight="1" x14ac:dyDescent="0.2">
      <c r="C9" s="177"/>
      <c r="D9" s="189"/>
      <c r="E9" s="189"/>
      <c r="F9" s="189"/>
      <c r="G9" s="189"/>
      <c r="H9" s="189"/>
      <c r="I9" s="189"/>
      <c r="J9" s="376"/>
      <c r="K9" s="93">
        <v>0</v>
      </c>
      <c r="L9" s="94">
        <v>0</v>
      </c>
      <c r="P9" s="58"/>
      <c r="Q9" s="58"/>
      <c r="R9" s="58"/>
      <c r="S9" s="58"/>
      <c r="T9" s="58"/>
      <c r="U9" s="58"/>
      <c r="V9" s="58"/>
      <c r="W9" s="58"/>
      <c r="X9" s="376"/>
      <c r="Y9" s="93">
        <v>0</v>
      </c>
      <c r="Z9" s="94">
        <v>0</v>
      </c>
    </row>
    <row r="10" spans="1:28" ht="25.5" x14ac:dyDescent="0.2">
      <c r="B10" s="466" t="s">
        <v>376</v>
      </c>
      <c r="C10" s="466"/>
      <c r="D10" s="466"/>
      <c r="E10" s="466"/>
      <c r="F10" s="466"/>
      <c r="G10" s="466"/>
      <c r="H10" s="466"/>
      <c r="I10" s="466"/>
      <c r="K10" s="45" t="s">
        <v>63</v>
      </c>
      <c r="L10" s="74"/>
      <c r="P10" s="466" t="str">
        <f>B10</f>
        <v>Take the average results from the questionnaires, national appointments and from the interviews</v>
      </c>
      <c r="Q10" s="466"/>
      <c r="R10" s="466"/>
      <c r="S10" s="466"/>
      <c r="T10" s="466"/>
      <c r="U10" s="466"/>
      <c r="V10" s="466"/>
      <c r="W10"/>
      <c r="Y10" s="45" t="s">
        <v>63</v>
      </c>
      <c r="Z10" s="74">
        <f>(Y5*Z5+Y6*Z6+Y7*Z7+Y8*Z8+Y9*Z9)/SUM(Y5:Y9)</f>
        <v>4</v>
      </c>
    </row>
    <row r="11" spans="1:28" ht="19.5" customHeight="1" x14ac:dyDescent="0.2">
      <c r="A11" s="45" t="s">
        <v>113</v>
      </c>
      <c r="B11" s="83" t="s">
        <v>411</v>
      </c>
      <c r="C11" s="55" t="s">
        <v>412</v>
      </c>
      <c r="D11" s="55"/>
      <c r="G11" s="45"/>
      <c r="I11" s="87" t="str">
        <f>B11</f>
        <v>3.1.1</v>
      </c>
      <c r="J11" s="45" t="s">
        <v>69</v>
      </c>
      <c r="K11" s="119" t="s">
        <v>4</v>
      </c>
      <c r="L11" s="119"/>
      <c r="N11" s="45" t="s">
        <v>113</v>
      </c>
      <c r="O11" s="45" t="s">
        <v>410</v>
      </c>
      <c r="P11" s="55" t="s">
        <v>418</v>
      </c>
      <c r="T11" s="45" t="s">
        <v>23</v>
      </c>
      <c r="U11" s="87" t="str">
        <f>O11</f>
        <v>3.1.2</v>
      </c>
      <c r="V11" s="45" t="s">
        <v>69</v>
      </c>
      <c r="W11" s="119" t="s">
        <v>4</v>
      </c>
    </row>
    <row r="12" spans="1:28" ht="12.75" customHeight="1" x14ac:dyDescent="0.2">
      <c r="C12" s="337" t="s">
        <v>413</v>
      </c>
      <c r="D12" s="359"/>
      <c r="E12" s="359"/>
      <c r="F12" s="359"/>
      <c r="G12" s="359"/>
      <c r="I12" s="101">
        <v>2</v>
      </c>
      <c r="J12" s="78">
        <v>0.5</v>
      </c>
      <c r="K12" s="118">
        <f>I12*J12</f>
        <v>1</v>
      </c>
      <c r="P12" s="55" t="s">
        <v>419</v>
      </c>
      <c r="U12" s="191">
        <f>Z10</f>
        <v>4</v>
      </c>
      <c r="V12" s="78">
        <v>0.5</v>
      </c>
      <c r="W12" s="118">
        <f>U12*V12</f>
        <v>2</v>
      </c>
      <c r="Z12" s="337" t="s">
        <v>426</v>
      </c>
      <c r="AA12" s="359"/>
      <c r="AB12" s="98">
        <f>K12+W12</f>
        <v>3</v>
      </c>
    </row>
    <row r="13" spans="1:28" ht="18" customHeight="1" x14ac:dyDescent="0.2"/>
    <row r="14" spans="1:28" ht="27" customHeight="1" x14ac:dyDescent="0.2">
      <c r="A14" s="372" t="str">
        <f>Criteria1.1.1!D16</f>
        <v>Security and Home Affairs Sector</v>
      </c>
      <c r="B14" s="373"/>
      <c r="C14" s="373"/>
      <c r="D14" s="70"/>
      <c r="E14" s="70"/>
      <c r="F14" s="70"/>
      <c r="G14" s="70"/>
      <c r="H14" s="70"/>
      <c r="I14" s="70"/>
      <c r="J14" s="70"/>
      <c r="K14" s="120"/>
      <c r="L14" s="120"/>
      <c r="M14" s="178"/>
      <c r="N14" s="69"/>
      <c r="O14" s="69" t="s">
        <v>23</v>
      </c>
      <c r="P14" s="69"/>
      <c r="Q14" s="385"/>
      <c r="R14" s="385"/>
      <c r="S14" s="385"/>
      <c r="T14" s="385"/>
      <c r="U14" s="69"/>
      <c r="V14" s="69"/>
    </row>
    <row r="15" spans="1:28" ht="27" customHeight="1" x14ac:dyDescent="0.2">
      <c r="A15" s="45"/>
      <c r="B15" s="58" t="s">
        <v>120</v>
      </c>
      <c r="C15" s="56">
        <v>4</v>
      </c>
      <c r="D15" s="467" t="s">
        <v>416</v>
      </c>
      <c r="E15" s="467"/>
      <c r="F15" s="467"/>
      <c r="G15" s="467"/>
      <c r="H15" s="467"/>
      <c r="I15" s="467"/>
      <c r="J15" s="374" t="s">
        <v>140</v>
      </c>
      <c r="K15" s="194" t="s">
        <v>139</v>
      </c>
      <c r="L15" s="89" t="s">
        <v>23</v>
      </c>
      <c r="M15" s="178"/>
      <c r="N15" s="55" t="s">
        <v>178</v>
      </c>
      <c r="O15" s="58">
        <v>4</v>
      </c>
      <c r="P15" s="467" t="s">
        <v>421</v>
      </c>
      <c r="Q15" s="467"/>
      <c r="R15" s="467"/>
      <c r="S15" s="467"/>
      <c r="T15" s="467"/>
      <c r="U15" s="467"/>
      <c r="V15" s="467"/>
      <c r="W15" s="189"/>
      <c r="X15" s="374" t="s">
        <v>140</v>
      </c>
      <c r="Y15" s="194" t="s">
        <v>139</v>
      </c>
      <c r="Z15" s="89" t="s">
        <v>23</v>
      </c>
    </row>
    <row r="16" spans="1:28" ht="21.75" customHeight="1" x14ac:dyDescent="0.2">
      <c r="B16" s="58" t="s">
        <v>121</v>
      </c>
      <c r="C16" s="56">
        <v>3</v>
      </c>
      <c r="D16" s="467" t="s">
        <v>417</v>
      </c>
      <c r="E16" s="467"/>
      <c r="F16" s="467"/>
      <c r="G16" s="467"/>
      <c r="H16" s="467"/>
      <c r="I16" s="467"/>
      <c r="J16" s="375"/>
      <c r="K16" s="91"/>
      <c r="L16" s="92"/>
      <c r="M16" s="178"/>
      <c r="N16" s="55" t="s">
        <v>120</v>
      </c>
      <c r="O16" s="58">
        <v>3</v>
      </c>
      <c r="P16" s="467" t="s">
        <v>422</v>
      </c>
      <c r="Q16" s="467"/>
      <c r="R16" s="467"/>
      <c r="S16" s="467"/>
      <c r="T16" s="467"/>
      <c r="U16" s="467"/>
      <c r="V16" s="467"/>
      <c r="W16" s="189"/>
      <c r="X16" s="375"/>
      <c r="Y16" s="91">
        <v>3</v>
      </c>
      <c r="Z16" s="92">
        <v>4</v>
      </c>
    </row>
    <row r="17" spans="1:28" ht="20.25" customHeight="1" x14ac:dyDescent="0.2">
      <c r="B17" s="58" t="s">
        <v>63</v>
      </c>
      <c r="C17" s="56">
        <v>2</v>
      </c>
      <c r="D17" s="467" t="s">
        <v>415</v>
      </c>
      <c r="E17" s="467"/>
      <c r="F17" s="467"/>
      <c r="G17" s="467"/>
      <c r="H17" s="467"/>
      <c r="I17" s="467"/>
      <c r="J17" s="375"/>
      <c r="K17" s="91"/>
      <c r="L17" s="92"/>
      <c r="N17" s="55" t="s">
        <v>63</v>
      </c>
      <c r="O17" s="58">
        <v>2</v>
      </c>
      <c r="P17" s="467" t="s">
        <v>423</v>
      </c>
      <c r="Q17" s="467"/>
      <c r="R17" s="467"/>
      <c r="S17" s="467"/>
      <c r="T17" s="467"/>
      <c r="U17" s="467"/>
      <c r="V17" s="189"/>
      <c r="W17" s="189"/>
      <c r="X17" s="375"/>
      <c r="Y17" s="91">
        <v>3</v>
      </c>
      <c r="Z17" s="92">
        <v>3</v>
      </c>
    </row>
    <row r="18" spans="1:28" ht="27" customHeight="1" x14ac:dyDescent="0.2">
      <c r="B18" s="58" t="s">
        <v>124</v>
      </c>
      <c r="C18" s="56">
        <v>1</v>
      </c>
      <c r="D18" s="467" t="s">
        <v>348</v>
      </c>
      <c r="E18" s="467"/>
      <c r="F18" s="467"/>
      <c r="G18" s="467"/>
      <c r="H18" s="467"/>
      <c r="I18" s="467"/>
      <c r="J18" s="375"/>
      <c r="K18" s="91">
        <v>6</v>
      </c>
      <c r="L18" s="92">
        <v>2</v>
      </c>
      <c r="N18" s="55" t="s">
        <v>420</v>
      </c>
      <c r="O18" s="58">
        <v>1</v>
      </c>
      <c r="P18" s="467" t="s">
        <v>424</v>
      </c>
      <c r="Q18" s="467"/>
      <c r="R18" s="467"/>
      <c r="S18" s="467"/>
      <c r="T18" s="467"/>
      <c r="U18" s="467"/>
      <c r="V18" s="467"/>
      <c r="W18" s="189"/>
      <c r="X18" s="375"/>
      <c r="Y18" s="91">
        <v>0</v>
      </c>
      <c r="Z18" s="92">
        <v>0</v>
      </c>
    </row>
    <row r="19" spans="1:28" ht="28.5" customHeight="1" x14ac:dyDescent="0.2">
      <c r="C19" s="177">
        <v>0</v>
      </c>
      <c r="D19" s="189" t="s">
        <v>414</v>
      </c>
      <c r="E19" s="189"/>
      <c r="F19" s="189"/>
      <c r="G19" s="189"/>
      <c r="H19" s="189"/>
      <c r="I19" s="189"/>
      <c r="J19" s="375"/>
      <c r="K19" s="91"/>
      <c r="L19" s="92"/>
      <c r="N19" s="55" t="s">
        <v>370</v>
      </c>
      <c r="O19" s="58">
        <v>0</v>
      </c>
      <c r="P19" s="467" t="s">
        <v>425</v>
      </c>
      <c r="Q19" s="467"/>
      <c r="R19" s="467"/>
      <c r="S19" s="467"/>
      <c r="T19" s="467"/>
      <c r="U19" s="467"/>
      <c r="V19" s="467"/>
      <c r="W19" s="189"/>
      <c r="X19" s="375"/>
      <c r="Y19" s="91">
        <v>0</v>
      </c>
      <c r="Z19" s="92">
        <v>0</v>
      </c>
    </row>
    <row r="20" spans="1:28" ht="42.75" customHeight="1" x14ac:dyDescent="0.2">
      <c r="C20" s="177"/>
      <c r="D20" s="189"/>
      <c r="E20" s="189"/>
      <c r="F20" s="189"/>
      <c r="G20" s="189"/>
      <c r="H20" s="189"/>
      <c r="I20" s="189"/>
      <c r="J20" s="376"/>
      <c r="K20" s="93"/>
      <c r="L20" s="94"/>
      <c r="P20" s="58"/>
      <c r="Q20" s="58"/>
      <c r="R20" s="58"/>
      <c r="S20" s="58"/>
      <c r="T20" s="58"/>
      <c r="U20" s="58"/>
      <c r="V20" s="58"/>
      <c r="W20" s="58"/>
      <c r="X20" s="376"/>
      <c r="Y20" s="93">
        <v>0</v>
      </c>
      <c r="Z20" s="94">
        <v>0</v>
      </c>
    </row>
    <row r="21" spans="1:28" ht="25.5" x14ac:dyDescent="0.2">
      <c r="B21" s="466" t="s">
        <v>376</v>
      </c>
      <c r="C21" s="466"/>
      <c r="D21" s="466"/>
      <c r="E21" s="466"/>
      <c r="F21" s="466"/>
      <c r="G21" s="466"/>
      <c r="H21" s="466"/>
      <c r="I21" s="466"/>
      <c r="K21" s="45" t="s">
        <v>63</v>
      </c>
      <c r="L21" s="74">
        <f>(K16*L16+K17*L17+K18*L18+K19*L19+K20*L20)/SUM(K16:K20)</f>
        <v>2</v>
      </c>
      <c r="P21" s="466" t="str">
        <f>B21</f>
        <v>Take the average results from the questionnaires, national appointments and from the interviews</v>
      </c>
      <c r="Q21" s="466"/>
      <c r="R21" s="466"/>
      <c r="S21" s="466"/>
      <c r="T21" s="466"/>
      <c r="U21" s="466"/>
      <c r="V21" s="466"/>
      <c r="W21"/>
      <c r="Y21" s="45" t="s">
        <v>63</v>
      </c>
      <c r="Z21" s="74">
        <f>(Y16*Z16+Y17*Z17+Y18*Z18+Y19*Z19+Y20*Z20)/SUM(Y16:Y20)</f>
        <v>3.5</v>
      </c>
    </row>
    <row r="22" spans="1:28" ht="19.5" customHeight="1" x14ac:dyDescent="0.2">
      <c r="A22" s="45" t="s">
        <v>113</v>
      </c>
      <c r="B22" s="83" t="s">
        <v>411</v>
      </c>
      <c r="C22" s="55" t="s">
        <v>412</v>
      </c>
      <c r="D22" s="55"/>
      <c r="G22" s="45"/>
      <c r="I22" s="87" t="str">
        <f>B22</f>
        <v>3.1.1</v>
      </c>
      <c r="J22" s="45" t="s">
        <v>69</v>
      </c>
      <c r="K22" s="119" t="s">
        <v>4</v>
      </c>
      <c r="L22" s="119"/>
      <c r="N22" s="45" t="s">
        <v>113</v>
      </c>
      <c r="O22" s="45" t="s">
        <v>410</v>
      </c>
      <c r="P22" s="55" t="s">
        <v>418</v>
      </c>
      <c r="T22" s="45" t="s">
        <v>23</v>
      </c>
      <c r="U22" s="87" t="str">
        <f>O22</f>
        <v>3.1.2</v>
      </c>
      <c r="V22" s="45" t="s">
        <v>69</v>
      </c>
      <c r="W22" s="119" t="s">
        <v>4</v>
      </c>
    </row>
    <row r="23" spans="1:28" ht="12.75" customHeight="1" x14ac:dyDescent="0.2">
      <c r="C23" s="337" t="s">
        <v>413</v>
      </c>
      <c r="D23" s="359"/>
      <c r="E23" s="359"/>
      <c r="F23" s="359"/>
      <c r="G23" s="359"/>
      <c r="I23" s="101">
        <f>L21</f>
        <v>2</v>
      </c>
      <c r="J23" s="78">
        <v>0.5</v>
      </c>
      <c r="K23" s="118">
        <f>I23*J23</f>
        <v>1</v>
      </c>
      <c r="P23" s="55" t="s">
        <v>419</v>
      </c>
      <c r="U23" s="191">
        <f>Z21</f>
        <v>3.5</v>
      </c>
      <c r="V23" s="78">
        <v>0.5</v>
      </c>
      <c r="W23" s="118">
        <f>U23*V23</f>
        <v>1.75</v>
      </c>
      <c r="Z23" s="337" t="s">
        <v>426</v>
      </c>
      <c r="AA23" s="359"/>
      <c r="AB23" s="98">
        <f>K23+W23</f>
        <v>2.75</v>
      </c>
    </row>
    <row r="24" spans="1:28" ht="27" customHeight="1" x14ac:dyDescent="0.2"/>
    <row r="25" spans="1:28" ht="21.75" customHeight="1" x14ac:dyDescent="0.2">
      <c r="A25" s="382" t="str">
        <f>Criteria1.1.1!D34</f>
        <v>Civil Society and Fundamental Rights</v>
      </c>
      <c r="B25" s="383"/>
      <c r="C25" s="383"/>
      <c r="D25" s="383"/>
      <c r="E25" s="70"/>
      <c r="F25" s="70"/>
      <c r="G25" s="70"/>
      <c r="H25" s="70"/>
      <c r="I25" s="70"/>
      <c r="J25" s="70"/>
      <c r="K25" s="120"/>
      <c r="L25" s="120"/>
      <c r="M25" s="178"/>
      <c r="N25" s="69"/>
      <c r="O25" s="69" t="s">
        <v>23</v>
      </c>
      <c r="P25" s="69"/>
      <c r="Q25" s="385"/>
      <c r="R25" s="385"/>
      <c r="S25" s="385"/>
      <c r="T25" s="385"/>
      <c r="U25" s="69"/>
      <c r="V25" s="69"/>
    </row>
    <row r="26" spans="1:28" ht="27" customHeight="1" x14ac:dyDescent="0.2">
      <c r="A26" s="45"/>
      <c r="B26" s="58" t="s">
        <v>120</v>
      </c>
      <c r="C26" s="56">
        <v>4</v>
      </c>
      <c r="D26" s="467" t="s">
        <v>416</v>
      </c>
      <c r="E26" s="467"/>
      <c r="F26" s="467"/>
      <c r="G26" s="467"/>
      <c r="H26" s="467"/>
      <c r="I26" s="467"/>
      <c r="J26" s="374" t="s">
        <v>140</v>
      </c>
      <c r="K26" s="194" t="s">
        <v>139</v>
      </c>
      <c r="L26" s="89" t="s">
        <v>23</v>
      </c>
      <c r="M26" s="178"/>
      <c r="N26" s="55" t="s">
        <v>178</v>
      </c>
      <c r="O26" s="58">
        <v>4</v>
      </c>
      <c r="P26" s="467" t="s">
        <v>421</v>
      </c>
      <c r="Q26" s="467"/>
      <c r="R26" s="467"/>
      <c r="S26" s="467"/>
      <c r="T26" s="467"/>
      <c r="U26" s="467"/>
      <c r="V26" s="467"/>
      <c r="W26" s="189"/>
      <c r="X26" s="374" t="s">
        <v>140</v>
      </c>
      <c r="Y26" s="194" t="s">
        <v>139</v>
      </c>
      <c r="Z26" s="89" t="s">
        <v>23</v>
      </c>
    </row>
    <row r="27" spans="1:28" ht="21.75" customHeight="1" x14ac:dyDescent="0.2">
      <c r="B27" s="58" t="s">
        <v>121</v>
      </c>
      <c r="C27" s="56">
        <v>3</v>
      </c>
      <c r="D27" s="467" t="s">
        <v>417</v>
      </c>
      <c r="E27" s="467"/>
      <c r="F27" s="467"/>
      <c r="G27" s="467"/>
      <c r="H27" s="467"/>
      <c r="I27" s="467"/>
      <c r="J27" s="375"/>
      <c r="K27" s="91">
        <v>0</v>
      </c>
      <c r="L27" s="92">
        <v>0</v>
      </c>
      <c r="M27" s="178"/>
      <c r="N27" s="55" t="s">
        <v>120</v>
      </c>
      <c r="O27" s="58">
        <v>3</v>
      </c>
      <c r="P27" s="467" t="s">
        <v>422</v>
      </c>
      <c r="Q27" s="467"/>
      <c r="R27" s="467"/>
      <c r="S27" s="467"/>
      <c r="T27" s="467"/>
      <c r="U27" s="467"/>
      <c r="V27" s="467"/>
      <c r="W27" s="189"/>
      <c r="X27" s="375"/>
      <c r="Y27" s="91">
        <v>2</v>
      </c>
      <c r="Z27" s="92">
        <v>4</v>
      </c>
    </row>
    <row r="28" spans="1:28" ht="20.25" customHeight="1" x14ac:dyDescent="0.2">
      <c r="B28" s="58" t="s">
        <v>63</v>
      </c>
      <c r="C28" s="56">
        <v>2</v>
      </c>
      <c r="D28" s="467" t="s">
        <v>415</v>
      </c>
      <c r="E28" s="467"/>
      <c r="F28" s="467"/>
      <c r="G28" s="467"/>
      <c r="H28" s="467"/>
      <c r="I28" s="467"/>
      <c r="J28" s="375"/>
      <c r="K28" s="91">
        <v>0</v>
      </c>
      <c r="L28" s="92">
        <v>0</v>
      </c>
      <c r="N28" s="55" t="s">
        <v>63</v>
      </c>
      <c r="O28" s="58">
        <v>2</v>
      </c>
      <c r="P28" s="467" t="s">
        <v>423</v>
      </c>
      <c r="Q28" s="467"/>
      <c r="R28" s="467"/>
      <c r="S28" s="467"/>
      <c r="T28" s="467"/>
      <c r="U28" s="467"/>
      <c r="V28" s="189"/>
      <c r="W28" s="189"/>
      <c r="X28" s="375"/>
      <c r="Y28" s="91">
        <v>0</v>
      </c>
      <c r="Z28" s="92">
        <v>0</v>
      </c>
    </row>
    <row r="29" spans="1:28" ht="27" customHeight="1" x14ac:dyDescent="0.2">
      <c r="B29" s="58" t="s">
        <v>124</v>
      </c>
      <c r="C29" s="56">
        <v>1</v>
      </c>
      <c r="D29" s="467" t="s">
        <v>348</v>
      </c>
      <c r="E29" s="467"/>
      <c r="F29" s="467"/>
      <c r="G29" s="467"/>
      <c r="H29" s="467"/>
      <c r="I29" s="467"/>
      <c r="J29" s="375"/>
      <c r="K29" s="91">
        <v>2</v>
      </c>
      <c r="L29" s="92">
        <v>2</v>
      </c>
      <c r="N29" s="55" t="s">
        <v>420</v>
      </c>
      <c r="O29" s="58">
        <v>1</v>
      </c>
      <c r="P29" s="467" t="s">
        <v>424</v>
      </c>
      <c r="Q29" s="467"/>
      <c r="R29" s="467"/>
      <c r="S29" s="467"/>
      <c r="T29" s="467"/>
      <c r="U29" s="467"/>
      <c r="V29" s="467"/>
      <c r="W29" s="189"/>
      <c r="X29" s="375"/>
      <c r="Y29" s="91">
        <v>0</v>
      </c>
      <c r="Z29" s="92">
        <v>0</v>
      </c>
    </row>
    <row r="30" spans="1:28" ht="28.5" customHeight="1" x14ac:dyDescent="0.2">
      <c r="C30" s="177">
        <v>0</v>
      </c>
      <c r="D30" s="189" t="s">
        <v>414</v>
      </c>
      <c r="E30" s="189"/>
      <c r="F30" s="189"/>
      <c r="G30" s="189"/>
      <c r="H30" s="189"/>
      <c r="I30" s="189"/>
      <c r="J30" s="375"/>
      <c r="K30" s="91">
        <v>0</v>
      </c>
      <c r="L30" s="92">
        <v>0</v>
      </c>
      <c r="N30" s="55" t="s">
        <v>370</v>
      </c>
      <c r="O30" s="58">
        <v>0</v>
      </c>
      <c r="P30" s="467" t="s">
        <v>425</v>
      </c>
      <c r="Q30" s="467"/>
      <c r="R30" s="467"/>
      <c r="S30" s="467"/>
      <c r="T30" s="467"/>
      <c r="U30" s="467"/>
      <c r="V30" s="467"/>
      <c r="W30" s="189"/>
      <c r="X30" s="375"/>
      <c r="Y30" s="91">
        <v>0</v>
      </c>
      <c r="Z30" s="92">
        <v>0</v>
      </c>
    </row>
    <row r="31" spans="1:28" ht="42.75" customHeight="1" x14ac:dyDescent="0.2">
      <c r="C31" s="177"/>
      <c r="D31" s="189"/>
      <c r="E31" s="189"/>
      <c r="F31" s="189"/>
      <c r="G31" s="189"/>
      <c r="H31" s="189"/>
      <c r="I31" s="189"/>
      <c r="J31" s="376"/>
      <c r="K31" s="93">
        <v>0</v>
      </c>
      <c r="L31" s="94">
        <v>0</v>
      </c>
      <c r="P31" s="58"/>
      <c r="Q31" s="58"/>
      <c r="R31" s="58"/>
      <c r="S31" s="58"/>
      <c r="T31" s="58"/>
      <c r="U31" s="58"/>
      <c r="V31" s="58"/>
      <c r="W31" s="58"/>
      <c r="X31" s="376"/>
      <c r="Y31" s="93">
        <v>0</v>
      </c>
      <c r="Z31" s="94">
        <v>0</v>
      </c>
    </row>
    <row r="32" spans="1:28" ht="25.5" x14ac:dyDescent="0.2">
      <c r="B32" s="466" t="s">
        <v>376</v>
      </c>
      <c r="C32" s="466"/>
      <c r="D32" s="466"/>
      <c r="E32" s="466"/>
      <c r="F32" s="466"/>
      <c r="G32" s="466"/>
      <c r="H32" s="466"/>
      <c r="I32" s="466"/>
      <c r="K32" s="45" t="s">
        <v>63</v>
      </c>
      <c r="L32" s="74">
        <f>(K27*L27+K28*L28+K29*L29+K30*L30+K31*L31)/SUM(K27:K31)</f>
        <v>2</v>
      </c>
      <c r="P32" s="466" t="str">
        <f>B32</f>
        <v>Take the average results from the questionnaires, national appointments and from the interviews</v>
      </c>
      <c r="Q32" s="466"/>
      <c r="R32" s="466"/>
      <c r="S32" s="466"/>
      <c r="T32" s="466"/>
      <c r="U32" s="466"/>
      <c r="V32" s="466"/>
      <c r="W32"/>
      <c r="Y32" s="45" t="s">
        <v>63</v>
      </c>
      <c r="Z32" s="74">
        <f>(Y27*Z27+Y28*Z28+Y29*Z29+Y30*Z30+Y31*Z31)/SUM(Y27:Y31)</f>
        <v>4</v>
      </c>
    </row>
    <row r="33" spans="1:29" ht="19.5" customHeight="1" x14ac:dyDescent="0.2">
      <c r="A33" s="45" t="s">
        <v>113</v>
      </c>
      <c r="B33" s="83" t="s">
        <v>411</v>
      </c>
      <c r="C33" s="55" t="s">
        <v>412</v>
      </c>
      <c r="D33" s="55"/>
      <c r="G33" s="45"/>
      <c r="I33" s="87" t="str">
        <f>B33</f>
        <v>3.1.1</v>
      </c>
      <c r="J33" s="45" t="s">
        <v>69</v>
      </c>
      <c r="K33" s="119" t="s">
        <v>4</v>
      </c>
      <c r="L33" s="119"/>
      <c r="N33" s="45" t="s">
        <v>113</v>
      </c>
      <c r="O33" s="45" t="s">
        <v>410</v>
      </c>
      <c r="P33" s="55" t="s">
        <v>418</v>
      </c>
      <c r="T33" s="45" t="s">
        <v>23</v>
      </c>
      <c r="U33" s="87" t="str">
        <f>O33</f>
        <v>3.1.2</v>
      </c>
      <c r="V33" s="45" t="s">
        <v>69</v>
      </c>
      <c r="W33" s="119" t="s">
        <v>4</v>
      </c>
    </row>
    <row r="34" spans="1:29" ht="12.75" customHeight="1" x14ac:dyDescent="0.2">
      <c r="C34" s="337" t="s">
        <v>413</v>
      </c>
      <c r="D34" s="359"/>
      <c r="E34" s="359"/>
      <c r="F34" s="359"/>
      <c r="G34" s="359"/>
      <c r="I34" s="101">
        <v>4</v>
      </c>
      <c r="J34" s="78">
        <v>0.5</v>
      </c>
      <c r="K34" s="118">
        <f>I34*J34</f>
        <v>2</v>
      </c>
      <c r="P34" s="55" t="s">
        <v>419</v>
      </c>
      <c r="U34" s="191">
        <f>Z32</f>
        <v>4</v>
      </c>
      <c r="V34" s="78">
        <v>0.5</v>
      </c>
      <c r="W34" s="118">
        <f>U34*V34</f>
        <v>2</v>
      </c>
      <c r="Z34" s="337" t="s">
        <v>426</v>
      </c>
      <c r="AA34" s="359"/>
      <c r="AB34" s="98">
        <f>K34+W34</f>
        <v>4</v>
      </c>
    </row>
    <row r="35" spans="1:29" ht="21.75" customHeight="1" x14ac:dyDescent="0.2"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Z35" s="176"/>
      <c r="AA35" s="177"/>
      <c r="AB35" s="177"/>
      <c r="AC35" s="177"/>
    </row>
    <row r="36" spans="1:29" ht="20.25" customHeight="1" x14ac:dyDescent="0.2">
      <c r="A36" s="372" t="str">
        <f>Criteria1.1.1!D50</f>
        <v>Employment, HRD, Education, Social Policies</v>
      </c>
      <c r="B36" s="373"/>
      <c r="C36" s="373"/>
      <c r="D36" s="70"/>
      <c r="E36" s="70"/>
      <c r="F36" s="70"/>
      <c r="G36" s="70"/>
      <c r="H36" s="70"/>
      <c r="I36" s="70"/>
      <c r="J36" s="70"/>
      <c r="K36" s="120"/>
      <c r="L36" s="120"/>
      <c r="M36" s="178"/>
      <c r="N36" s="69"/>
      <c r="O36" s="69" t="s">
        <v>23</v>
      </c>
      <c r="P36" s="69"/>
      <c r="Q36" s="385"/>
      <c r="R36" s="385"/>
      <c r="S36" s="385"/>
      <c r="T36" s="385"/>
      <c r="U36" s="69"/>
      <c r="V36" s="69"/>
    </row>
    <row r="37" spans="1:29" ht="27" customHeight="1" x14ac:dyDescent="0.2">
      <c r="A37" s="45"/>
      <c r="B37" s="58" t="s">
        <v>120</v>
      </c>
      <c r="C37" s="56">
        <v>4</v>
      </c>
      <c r="D37" s="467" t="s">
        <v>416</v>
      </c>
      <c r="E37" s="467"/>
      <c r="F37" s="467"/>
      <c r="G37" s="467"/>
      <c r="H37" s="467"/>
      <c r="I37" s="467"/>
      <c r="J37" s="374" t="s">
        <v>140</v>
      </c>
      <c r="K37" s="194" t="s">
        <v>139</v>
      </c>
      <c r="L37" s="89" t="s">
        <v>23</v>
      </c>
      <c r="M37" s="178"/>
      <c r="N37" s="55" t="s">
        <v>178</v>
      </c>
      <c r="O37" s="58">
        <v>4</v>
      </c>
      <c r="P37" s="467" t="s">
        <v>421</v>
      </c>
      <c r="Q37" s="467"/>
      <c r="R37" s="467"/>
      <c r="S37" s="467"/>
      <c r="T37" s="467"/>
      <c r="U37" s="467"/>
      <c r="V37" s="467"/>
      <c r="W37" s="189"/>
      <c r="X37" s="374" t="s">
        <v>140</v>
      </c>
      <c r="Y37" s="194" t="s">
        <v>139</v>
      </c>
      <c r="Z37" s="89" t="s">
        <v>23</v>
      </c>
    </row>
    <row r="38" spans="1:29" ht="21.75" customHeight="1" x14ac:dyDescent="0.2">
      <c r="B38" s="58" t="s">
        <v>121</v>
      </c>
      <c r="C38" s="56">
        <v>3</v>
      </c>
      <c r="D38" s="467" t="s">
        <v>417</v>
      </c>
      <c r="E38" s="467"/>
      <c r="F38" s="467"/>
      <c r="G38" s="467"/>
      <c r="H38" s="467"/>
      <c r="I38" s="467"/>
      <c r="J38" s="375"/>
      <c r="K38" s="91">
        <v>1</v>
      </c>
      <c r="L38" s="92">
        <v>4</v>
      </c>
      <c r="M38" s="178"/>
      <c r="N38" s="55" t="s">
        <v>120</v>
      </c>
      <c r="O38" s="58">
        <v>3</v>
      </c>
      <c r="P38" s="467" t="s">
        <v>422</v>
      </c>
      <c r="Q38" s="467"/>
      <c r="R38" s="467"/>
      <c r="S38" s="467"/>
      <c r="T38" s="467"/>
      <c r="U38" s="467"/>
      <c r="V38" s="467"/>
      <c r="W38" s="189"/>
      <c r="X38" s="375"/>
      <c r="Y38" s="91">
        <v>1</v>
      </c>
      <c r="Z38" s="92">
        <v>4</v>
      </c>
    </row>
    <row r="39" spans="1:29" ht="20.25" customHeight="1" x14ac:dyDescent="0.2">
      <c r="B39" s="58" t="s">
        <v>63</v>
      </c>
      <c r="C39" s="56">
        <v>2</v>
      </c>
      <c r="D39" s="467" t="s">
        <v>415</v>
      </c>
      <c r="E39" s="467"/>
      <c r="F39" s="467"/>
      <c r="G39" s="467"/>
      <c r="H39" s="467"/>
      <c r="I39" s="467"/>
      <c r="J39" s="375"/>
      <c r="K39" s="91">
        <v>0</v>
      </c>
      <c r="L39" s="92">
        <v>0</v>
      </c>
      <c r="N39" s="55" t="s">
        <v>63</v>
      </c>
      <c r="O39" s="58">
        <v>2</v>
      </c>
      <c r="P39" s="467" t="s">
        <v>423</v>
      </c>
      <c r="Q39" s="467"/>
      <c r="R39" s="467"/>
      <c r="S39" s="467"/>
      <c r="T39" s="467"/>
      <c r="U39" s="467"/>
      <c r="V39" s="189"/>
      <c r="W39" s="189"/>
      <c r="X39" s="375"/>
      <c r="Y39" s="91">
        <v>0</v>
      </c>
      <c r="Z39" s="92">
        <v>0</v>
      </c>
    </row>
    <row r="40" spans="1:29" ht="27" customHeight="1" x14ac:dyDescent="0.2">
      <c r="B40" s="58" t="s">
        <v>124</v>
      </c>
      <c r="C40" s="56">
        <v>1</v>
      </c>
      <c r="D40" s="467" t="s">
        <v>348</v>
      </c>
      <c r="E40" s="467"/>
      <c r="F40" s="467"/>
      <c r="G40" s="467"/>
      <c r="H40" s="467"/>
      <c r="I40" s="467"/>
      <c r="J40" s="375"/>
      <c r="K40" s="91">
        <v>0</v>
      </c>
      <c r="L40" s="92">
        <v>0</v>
      </c>
      <c r="N40" s="55" t="s">
        <v>420</v>
      </c>
      <c r="O40" s="58">
        <v>1</v>
      </c>
      <c r="P40" s="467" t="s">
        <v>424</v>
      </c>
      <c r="Q40" s="467"/>
      <c r="R40" s="467"/>
      <c r="S40" s="467"/>
      <c r="T40" s="467"/>
      <c r="U40" s="467"/>
      <c r="V40" s="467"/>
      <c r="W40" s="189"/>
      <c r="X40" s="375"/>
      <c r="Y40" s="91">
        <v>0</v>
      </c>
      <c r="Z40" s="92">
        <v>0</v>
      </c>
    </row>
    <row r="41" spans="1:29" ht="28.5" customHeight="1" x14ac:dyDescent="0.2">
      <c r="C41" s="177">
        <v>0</v>
      </c>
      <c r="D41" s="189" t="s">
        <v>414</v>
      </c>
      <c r="E41" s="189"/>
      <c r="F41" s="189"/>
      <c r="G41" s="189"/>
      <c r="H41" s="189"/>
      <c r="I41" s="189"/>
      <c r="J41" s="375"/>
      <c r="K41" s="91">
        <v>0</v>
      </c>
      <c r="L41" s="92">
        <v>0</v>
      </c>
      <c r="N41" s="55" t="s">
        <v>370</v>
      </c>
      <c r="O41" s="58">
        <v>0</v>
      </c>
      <c r="P41" s="467" t="s">
        <v>425</v>
      </c>
      <c r="Q41" s="467"/>
      <c r="R41" s="467"/>
      <c r="S41" s="467"/>
      <c r="T41" s="467"/>
      <c r="U41" s="467"/>
      <c r="V41" s="467"/>
      <c r="W41" s="189"/>
      <c r="X41" s="375"/>
      <c r="Y41" s="91">
        <v>0</v>
      </c>
      <c r="Z41" s="92">
        <v>0</v>
      </c>
    </row>
    <row r="42" spans="1:29" ht="42.75" customHeight="1" x14ac:dyDescent="0.2">
      <c r="C42" s="177"/>
      <c r="D42" s="189"/>
      <c r="E42" s="189"/>
      <c r="F42" s="189"/>
      <c r="G42" s="189"/>
      <c r="H42" s="189"/>
      <c r="I42" s="189"/>
      <c r="J42" s="376"/>
      <c r="K42" s="93"/>
      <c r="L42" s="94">
        <v>0</v>
      </c>
      <c r="P42" s="58"/>
      <c r="Q42" s="58"/>
      <c r="R42" s="58"/>
      <c r="S42" s="58"/>
      <c r="T42" s="58"/>
      <c r="U42" s="58"/>
      <c r="V42" s="58"/>
      <c r="W42" s="58"/>
      <c r="X42" s="376"/>
      <c r="Y42" s="93">
        <v>0</v>
      </c>
      <c r="Z42" s="94">
        <v>0</v>
      </c>
    </row>
    <row r="43" spans="1:29" ht="25.5" x14ac:dyDescent="0.2">
      <c r="B43" s="466" t="s">
        <v>376</v>
      </c>
      <c r="C43" s="466"/>
      <c r="D43" s="466"/>
      <c r="E43" s="466"/>
      <c r="F43" s="466"/>
      <c r="G43" s="466"/>
      <c r="H43" s="466"/>
      <c r="I43" s="466"/>
      <c r="K43" s="45" t="s">
        <v>63</v>
      </c>
      <c r="L43" s="74">
        <f>(K38*L38+K39*L39+K40*L40+K41*L41+K42*L42)/SUM(K38:K42)</f>
        <v>4</v>
      </c>
      <c r="P43" s="466" t="str">
        <f>B43</f>
        <v>Take the average results from the questionnaires, national appointments and from the interviews</v>
      </c>
      <c r="Q43" s="466"/>
      <c r="R43" s="466"/>
      <c r="S43" s="466"/>
      <c r="T43" s="466"/>
      <c r="U43" s="466"/>
      <c r="V43" s="466"/>
      <c r="W43"/>
      <c r="Y43" s="45" t="s">
        <v>63</v>
      </c>
      <c r="Z43" s="74">
        <f>(Y38*Z38+Y39*Z39+Y40*Z40+Y41*Z41+Y42*Z42)/SUM(Y38:Y42)</f>
        <v>4</v>
      </c>
    </row>
    <row r="44" spans="1:29" ht="19.5" customHeight="1" x14ac:dyDescent="0.2">
      <c r="A44" s="45" t="s">
        <v>113</v>
      </c>
      <c r="B44" s="83" t="s">
        <v>411</v>
      </c>
      <c r="C44" s="55" t="s">
        <v>412</v>
      </c>
      <c r="D44" s="55"/>
      <c r="G44" s="45"/>
      <c r="I44" s="87" t="str">
        <f>B44</f>
        <v>3.1.1</v>
      </c>
      <c r="J44" s="45" t="s">
        <v>69</v>
      </c>
      <c r="K44" s="119" t="s">
        <v>4</v>
      </c>
      <c r="L44" s="119"/>
      <c r="N44" s="45" t="s">
        <v>113</v>
      </c>
      <c r="O44" s="45" t="s">
        <v>410</v>
      </c>
      <c r="P44" s="55" t="s">
        <v>418</v>
      </c>
      <c r="T44" s="45" t="s">
        <v>23</v>
      </c>
      <c r="U44" s="87" t="str">
        <f>O44</f>
        <v>3.1.2</v>
      </c>
      <c r="V44" s="45" t="s">
        <v>69</v>
      </c>
      <c r="W44" s="119" t="s">
        <v>4</v>
      </c>
    </row>
    <row r="45" spans="1:29" ht="12.75" customHeight="1" x14ac:dyDescent="0.2">
      <c r="C45" s="337" t="s">
        <v>413</v>
      </c>
      <c r="D45" s="359"/>
      <c r="E45" s="359"/>
      <c r="F45" s="359"/>
      <c r="G45" s="359"/>
      <c r="I45" s="101">
        <f>L43</f>
        <v>4</v>
      </c>
      <c r="J45" s="78">
        <v>0.5</v>
      </c>
      <c r="K45" s="118">
        <f>I45*J45</f>
        <v>2</v>
      </c>
      <c r="P45" s="55" t="s">
        <v>419</v>
      </c>
      <c r="U45" s="191">
        <f>Z43</f>
        <v>4</v>
      </c>
      <c r="V45" s="78">
        <v>0.5</v>
      </c>
      <c r="W45" s="118">
        <f>U45*V45</f>
        <v>2</v>
      </c>
      <c r="Z45" s="337" t="s">
        <v>426</v>
      </c>
      <c r="AA45" s="359"/>
      <c r="AB45" s="98">
        <f>K45+W45</f>
        <v>4</v>
      </c>
    </row>
    <row r="46" spans="1:29" ht="21.75" customHeight="1" x14ac:dyDescent="0.2"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Z46" s="176"/>
      <c r="AA46" s="177"/>
      <c r="AB46" s="177"/>
      <c r="AC46" s="177"/>
    </row>
    <row r="47" spans="1:29" ht="27" customHeight="1" x14ac:dyDescent="0.2">
      <c r="A47" s="382" t="str">
        <f>Criteria1.1.1!D70</f>
        <v>Energy Sector</v>
      </c>
      <c r="B47" s="383"/>
      <c r="C47" s="383"/>
      <c r="D47" s="383"/>
      <c r="E47" s="70"/>
      <c r="F47" s="70"/>
      <c r="G47" s="70"/>
      <c r="H47" s="70"/>
      <c r="I47" s="70"/>
      <c r="J47" s="70"/>
      <c r="K47" s="120"/>
      <c r="L47" s="120"/>
      <c r="M47" s="178"/>
      <c r="N47" s="69"/>
      <c r="O47" s="69" t="s">
        <v>23</v>
      </c>
      <c r="P47" s="69"/>
      <c r="Q47" s="385"/>
      <c r="R47" s="385"/>
      <c r="S47" s="385"/>
      <c r="T47" s="385"/>
      <c r="U47" s="69"/>
      <c r="V47" s="69"/>
    </row>
    <row r="48" spans="1:29" ht="27" customHeight="1" x14ac:dyDescent="0.2">
      <c r="A48" s="45"/>
      <c r="B48" s="58" t="s">
        <v>120</v>
      </c>
      <c r="C48" s="56">
        <v>4</v>
      </c>
      <c r="D48" s="467" t="s">
        <v>416</v>
      </c>
      <c r="E48" s="467"/>
      <c r="F48" s="467"/>
      <c r="G48" s="467"/>
      <c r="H48" s="467"/>
      <c r="I48" s="467"/>
      <c r="J48" s="374" t="s">
        <v>140</v>
      </c>
      <c r="K48" s="194" t="s">
        <v>139</v>
      </c>
      <c r="L48" s="89" t="s">
        <v>23</v>
      </c>
      <c r="M48" s="178"/>
      <c r="N48" s="55" t="s">
        <v>178</v>
      </c>
      <c r="O48" s="58">
        <v>4</v>
      </c>
      <c r="P48" s="467" t="s">
        <v>421</v>
      </c>
      <c r="Q48" s="467"/>
      <c r="R48" s="467"/>
      <c r="S48" s="467"/>
      <c r="T48" s="467"/>
      <c r="U48" s="467"/>
      <c r="V48" s="467"/>
      <c r="W48" s="189"/>
      <c r="X48" s="374" t="s">
        <v>140</v>
      </c>
      <c r="Y48" s="194" t="s">
        <v>139</v>
      </c>
      <c r="Z48" s="89" t="s">
        <v>23</v>
      </c>
    </row>
    <row r="49" spans="1:29" ht="21.75" customHeight="1" x14ac:dyDescent="0.2">
      <c r="B49" s="58" t="s">
        <v>121</v>
      </c>
      <c r="C49" s="56">
        <v>3</v>
      </c>
      <c r="D49" s="467" t="s">
        <v>417</v>
      </c>
      <c r="E49" s="467"/>
      <c r="F49" s="467"/>
      <c r="G49" s="467"/>
      <c r="H49" s="467"/>
      <c r="I49" s="467"/>
      <c r="J49" s="375"/>
      <c r="K49" s="91">
        <v>0</v>
      </c>
      <c r="L49" s="92">
        <v>0</v>
      </c>
      <c r="M49" s="178"/>
      <c r="N49" s="55" t="s">
        <v>120</v>
      </c>
      <c r="O49" s="58">
        <v>3</v>
      </c>
      <c r="P49" s="467" t="s">
        <v>422</v>
      </c>
      <c r="Q49" s="467"/>
      <c r="R49" s="467"/>
      <c r="S49" s="467"/>
      <c r="T49" s="467"/>
      <c r="U49" s="467"/>
      <c r="V49" s="467"/>
      <c r="W49" s="189"/>
      <c r="X49" s="375"/>
      <c r="Y49" s="91">
        <v>0</v>
      </c>
      <c r="Z49" s="92">
        <v>0</v>
      </c>
    </row>
    <row r="50" spans="1:29" ht="20.25" customHeight="1" x14ac:dyDescent="0.2">
      <c r="B50" s="58" t="s">
        <v>63</v>
      </c>
      <c r="C50" s="56">
        <v>2</v>
      </c>
      <c r="D50" s="467" t="s">
        <v>415</v>
      </c>
      <c r="E50" s="467"/>
      <c r="F50" s="467"/>
      <c r="G50" s="467"/>
      <c r="H50" s="467"/>
      <c r="I50" s="467"/>
      <c r="J50" s="375"/>
      <c r="K50" s="91">
        <v>1</v>
      </c>
      <c r="L50" s="92">
        <v>3</v>
      </c>
      <c r="N50" s="55" t="s">
        <v>63</v>
      </c>
      <c r="O50" s="58">
        <v>2</v>
      </c>
      <c r="P50" s="467" t="s">
        <v>423</v>
      </c>
      <c r="Q50" s="467"/>
      <c r="R50" s="467"/>
      <c r="S50" s="467"/>
      <c r="T50" s="467"/>
      <c r="U50" s="467"/>
      <c r="V50" s="189"/>
      <c r="W50" s="189"/>
      <c r="X50" s="375"/>
      <c r="Y50" s="91">
        <v>1</v>
      </c>
      <c r="Z50" s="92">
        <v>3</v>
      </c>
    </row>
    <row r="51" spans="1:29" ht="27" customHeight="1" x14ac:dyDescent="0.2">
      <c r="B51" s="58" t="s">
        <v>124</v>
      </c>
      <c r="C51" s="56">
        <v>1</v>
      </c>
      <c r="D51" s="467" t="s">
        <v>348</v>
      </c>
      <c r="E51" s="467"/>
      <c r="F51" s="467"/>
      <c r="G51" s="467"/>
      <c r="H51" s="467"/>
      <c r="I51" s="467"/>
      <c r="J51" s="375"/>
      <c r="K51" s="91">
        <v>1</v>
      </c>
      <c r="L51" s="92">
        <v>2</v>
      </c>
      <c r="N51" s="55" t="s">
        <v>420</v>
      </c>
      <c r="O51" s="58">
        <v>1</v>
      </c>
      <c r="P51" s="467" t="s">
        <v>424</v>
      </c>
      <c r="Q51" s="467"/>
      <c r="R51" s="467"/>
      <c r="S51" s="467"/>
      <c r="T51" s="467"/>
      <c r="U51" s="467"/>
      <c r="V51" s="467"/>
      <c r="W51" s="189"/>
      <c r="X51" s="375"/>
      <c r="Y51" s="91">
        <v>1</v>
      </c>
      <c r="Z51" s="92">
        <v>2</v>
      </c>
    </row>
    <row r="52" spans="1:29" ht="28.5" customHeight="1" x14ac:dyDescent="0.2">
      <c r="C52" s="177">
        <v>0</v>
      </c>
      <c r="D52" s="189" t="s">
        <v>414</v>
      </c>
      <c r="E52" s="189"/>
      <c r="F52" s="189"/>
      <c r="G52" s="189"/>
      <c r="H52" s="189"/>
      <c r="I52" s="189"/>
      <c r="J52" s="375"/>
      <c r="K52" s="91">
        <v>0</v>
      </c>
      <c r="L52" s="92">
        <v>0</v>
      </c>
      <c r="N52" s="55" t="s">
        <v>370</v>
      </c>
      <c r="O52" s="58">
        <v>0</v>
      </c>
      <c r="P52" s="467" t="s">
        <v>425</v>
      </c>
      <c r="Q52" s="467"/>
      <c r="R52" s="467"/>
      <c r="S52" s="467"/>
      <c r="T52" s="467"/>
      <c r="U52" s="467"/>
      <c r="V52" s="467"/>
      <c r="W52" s="189"/>
      <c r="X52" s="375"/>
      <c r="Y52" s="91">
        <v>0</v>
      </c>
      <c r="Z52" s="92">
        <v>0</v>
      </c>
    </row>
    <row r="53" spans="1:29" ht="42.75" customHeight="1" x14ac:dyDescent="0.2">
      <c r="C53" s="177"/>
      <c r="D53" s="189"/>
      <c r="E53" s="189"/>
      <c r="F53" s="189"/>
      <c r="G53" s="189"/>
      <c r="H53" s="189"/>
      <c r="I53" s="189"/>
      <c r="J53" s="376"/>
      <c r="K53" s="93">
        <v>0</v>
      </c>
      <c r="L53" s="94">
        <v>0</v>
      </c>
      <c r="P53" s="58"/>
      <c r="Q53" s="58"/>
      <c r="R53" s="58"/>
      <c r="S53" s="58"/>
      <c r="T53" s="58"/>
      <c r="U53" s="58"/>
      <c r="V53" s="58"/>
      <c r="W53" s="58"/>
      <c r="X53" s="376"/>
      <c r="Y53" s="93">
        <v>0</v>
      </c>
      <c r="Z53" s="94">
        <v>0</v>
      </c>
    </row>
    <row r="54" spans="1:29" ht="25.5" x14ac:dyDescent="0.2">
      <c r="B54" s="466" t="s">
        <v>376</v>
      </c>
      <c r="C54" s="466"/>
      <c r="D54" s="466"/>
      <c r="E54" s="466"/>
      <c r="F54" s="466"/>
      <c r="G54" s="466"/>
      <c r="H54" s="466"/>
      <c r="I54" s="466"/>
      <c r="K54" s="45" t="s">
        <v>63</v>
      </c>
      <c r="L54" s="74">
        <f>(K49*L49+K50*L50+K51*L51+K52*L52+K53*L53)/SUM(K49:K53)</f>
        <v>2.5</v>
      </c>
      <c r="P54" s="466" t="str">
        <f>B54</f>
        <v>Take the average results from the questionnaires, national appointments and from the interviews</v>
      </c>
      <c r="Q54" s="466"/>
      <c r="R54" s="466"/>
      <c r="S54" s="466"/>
      <c r="T54" s="466"/>
      <c r="U54" s="466"/>
      <c r="V54" s="466"/>
      <c r="W54"/>
      <c r="Y54" s="45" t="s">
        <v>63</v>
      </c>
      <c r="Z54" s="74">
        <f>(Y49*Z49+Y50*Z50+Y51*Z51+Y52*Z52+Y53*Z53)/SUM(Y49:Y53)</f>
        <v>2.5</v>
      </c>
    </row>
    <row r="55" spans="1:29" ht="19.5" customHeight="1" x14ac:dyDescent="0.2">
      <c r="A55" s="45" t="s">
        <v>113</v>
      </c>
      <c r="B55" s="83" t="s">
        <v>411</v>
      </c>
      <c r="C55" s="55" t="s">
        <v>412</v>
      </c>
      <c r="D55" s="55"/>
      <c r="G55" s="45"/>
      <c r="I55" s="87" t="str">
        <f>B55</f>
        <v>3.1.1</v>
      </c>
      <c r="J55" s="45" t="s">
        <v>69</v>
      </c>
      <c r="K55" s="119" t="s">
        <v>4</v>
      </c>
      <c r="L55" s="119"/>
      <c r="N55" s="45" t="s">
        <v>113</v>
      </c>
      <c r="O55" s="45" t="s">
        <v>410</v>
      </c>
      <c r="P55" s="55" t="s">
        <v>418</v>
      </c>
      <c r="T55" s="45" t="s">
        <v>23</v>
      </c>
      <c r="U55" s="87" t="str">
        <f>O55</f>
        <v>3.1.2</v>
      </c>
      <c r="V55" s="45" t="s">
        <v>69</v>
      </c>
      <c r="W55" s="119" t="s">
        <v>4</v>
      </c>
    </row>
    <row r="56" spans="1:29" x14ac:dyDescent="0.2">
      <c r="C56" s="337" t="s">
        <v>413</v>
      </c>
      <c r="D56" s="359"/>
      <c r="E56" s="359"/>
      <c r="F56" s="359"/>
      <c r="G56" s="359"/>
      <c r="I56" s="101">
        <f>L54</f>
        <v>2.5</v>
      </c>
      <c r="J56" s="78">
        <v>0.5</v>
      </c>
      <c r="K56" s="118">
        <f>I56*J56</f>
        <v>1.25</v>
      </c>
      <c r="P56" s="55" t="s">
        <v>419</v>
      </c>
      <c r="U56" s="191">
        <f>Z54</f>
        <v>2.5</v>
      </c>
      <c r="V56" s="78">
        <v>0.5</v>
      </c>
      <c r="W56" s="118">
        <f>U56*V56</f>
        <v>1.25</v>
      </c>
      <c r="Z56" s="337" t="s">
        <v>426</v>
      </c>
      <c r="AA56" s="359"/>
      <c r="AB56" s="98">
        <f>K56+W56</f>
        <v>2.5</v>
      </c>
    </row>
    <row r="57" spans="1:29" ht="21.75" customHeight="1" x14ac:dyDescent="0.2">
      <c r="C57" s="177"/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77"/>
      <c r="Q57" s="177"/>
      <c r="R57" s="177"/>
      <c r="S57" s="177"/>
      <c r="T57" s="177"/>
      <c r="U57" s="177"/>
      <c r="V57" s="177"/>
      <c r="W57" s="177"/>
      <c r="Z57" s="176"/>
      <c r="AA57" s="177"/>
      <c r="AB57" s="177"/>
      <c r="AC57" s="177"/>
    </row>
    <row r="58" spans="1:29" ht="28.5" customHeight="1" x14ac:dyDescent="0.2">
      <c r="A58" s="382" t="str">
        <f>Criteria1.1.1!D83</f>
        <v>Transport</v>
      </c>
      <c r="B58" s="383"/>
      <c r="C58" s="383"/>
      <c r="D58" s="383"/>
      <c r="E58" s="70"/>
      <c r="F58" s="70"/>
      <c r="G58" s="70"/>
      <c r="H58" s="70"/>
      <c r="I58" s="70"/>
      <c r="J58" s="70"/>
      <c r="K58" s="120"/>
      <c r="L58" s="120"/>
      <c r="M58" s="178"/>
      <c r="N58" s="69"/>
      <c r="O58" s="69" t="s">
        <v>23</v>
      </c>
      <c r="P58" s="69"/>
      <c r="Q58" s="385"/>
      <c r="R58" s="385"/>
      <c r="S58" s="385"/>
      <c r="T58" s="385"/>
      <c r="U58" s="69"/>
      <c r="V58" s="69"/>
    </row>
    <row r="59" spans="1:29" ht="27" customHeight="1" x14ac:dyDescent="0.2">
      <c r="A59" s="45"/>
      <c r="B59" s="58" t="s">
        <v>120</v>
      </c>
      <c r="C59" s="56">
        <v>4</v>
      </c>
      <c r="D59" s="467" t="s">
        <v>416</v>
      </c>
      <c r="E59" s="467"/>
      <c r="F59" s="467"/>
      <c r="G59" s="467"/>
      <c r="H59" s="467"/>
      <c r="I59" s="467"/>
      <c r="J59" s="374" t="s">
        <v>140</v>
      </c>
      <c r="K59" s="194" t="s">
        <v>139</v>
      </c>
      <c r="L59" s="89" t="s">
        <v>23</v>
      </c>
      <c r="M59" s="178"/>
      <c r="N59" s="55" t="s">
        <v>178</v>
      </c>
      <c r="O59" s="58">
        <v>4</v>
      </c>
      <c r="P59" s="467" t="s">
        <v>421</v>
      </c>
      <c r="Q59" s="467"/>
      <c r="R59" s="467"/>
      <c r="S59" s="467"/>
      <c r="T59" s="467"/>
      <c r="U59" s="467"/>
      <c r="V59" s="467"/>
      <c r="W59" s="189"/>
      <c r="X59" s="374" t="s">
        <v>140</v>
      </c>
      <c r="Y59" s="194" t="s">
        <v>139</v>
      </c>
      <c r="Z59" s="89" t="s">
        <v>23</v>
      </c>
    </row>
    <row r="60" spans="1:29" ht="21.75" customHeight="1" x14ac:dyDescent="0.2">
      <c r="B60" s="58" t="s">
        <v>121</v>
      </c>
      <c r="C60" s="56">
        <v>3</v>
      </c>
      <c r="D60" s="467" t="s">
        <v>417</v>
      </c>
      <c r="E60" s="467"/>
      <c r="F60" s="467"/>
      <c r="G60" s="467"/>
      <c r="H60" s="467"/>
      <c r="I60" s="467"/>
      <c r="J60" s="375"/>
      <c r="K60" s="91">
        <v>1</v>
      </c>
      <c r="L60" s="92">
        <v>4</v>
      </c>
      <c r="M60" s="178"/>
      <c r="N60" s="55" t="s">
        <v>120</v>
      </c>
      <c r="O60" s="58">
        <v>3</v>
      </c>
      <c r="P60" s="467" t="s">
        <v>422</v>
      </c>
      <c r="Q60" s="467"/>
      <c r="R60" s="467"/>
      <c r="S60" s="467"/>
      <c r="T60" s="467"/>
      <c r="U60" s="467"/>
      <c r="V60" s="467"/>
      <c r="W60" s="189"/>
      <c r="X60" s="375"/>
      <c r="Y60" s="91">
        <v>2</v>
      </c>
      <c r="Z60" s="92">
        <v>4</v>
      </c>
    </row>
    <row r="61" spans="1:29" ht="20.25" customHeight="1" x14ac:dyDescent="0.2">
      <c r="B61" s="58" t="s">
        <v>63</v>
      </c>
      <c r="C61" s="56">
        <v>2</v>
      </c>
      <c r="D61" s="467" t="s">
        <v>415</v>
      </c>
      <c r="E61" s="467"/>
      <c r="F61" s="467"/>
      <c r="G61" s="467"/>
      <c r="H61" s="467"/>
      <c r="I61" s="467"/>
      <c r="J61" s="375"/>
      <c r="K61" s="91">
        <v>1</v>
      </c>
      <c r="L61" s="92">
        <v>3</v>
      </c>
      <c r="N61" s="55" t="s">
        <v>63</v>
      </c>
      <c r="O61" s="58">
        <v>2</v>
      </c>
      <c r="P61" s="467" t="s">
        <v>423</v>
      </c>
      <c r="Q61" s="467"/>
      <c r="R61" s="467"/>
      <c r="S61" s="467"/>
      <c r="T61" s="467"/>
      <c r="U61" s="467"/>
      <c r="V61" s="189"/>
      <c r="W61" s="189"/>
      <c r="X61" s="375"/>
      <c r="Y61" s="91">
        <v>0</v>
      </c>
      <c r="Z61" s="92">
        <v>3</v>
      </c>
    </row>
    <row r="62" spans="1:29" ht="27" customHeight="1" x14ac:dyDescent="0.2">
      <c r="B62" s="58" t="s">
        <v>124</v>
      </c>
      <c r="C62" s="56">
        <v>1</v>
      </c>
      <c r="D62" s="467" t="s">
        <v>348</v>
      </c>
      <c r="E62" s="467"/>
      <c r="F62" s="467"/>
      <c r="G62" s="467"/>
      <c r="H62" s="467"/>
      <c r="I62" s="467"/>
      <c r="J62" s="375"/>
      <c r="K62" s="91">
        <v>0</v>
      </c>
      <c r="L62" s="92">
        <v>2</v>
      </c>
      <c r="N62" s="55" t="s">
        <v>420</v>
      </c>
      <c r="O62" s="58">
        <v>1</v>
      </c>
      <c r="P62" s="467" t="s">
        <v>424</v>
      </c>
      <c r="Q62" s="467"/>
      <c r="R62" s="467"/>
      <c r="S62" s="467"/>
      <c r="T62" s="467"/>
      <c r="U62" s="467"/>
      <c r="V62" s="467"/>
      <c r="W62" s="189"/>
      <c r="X62" s="375"/>
      <c r="Y62" s="91"/>
      <c r="Z62" s="92">
        <v>2</v>
      </c>
    </row>
    <row r="63" spans="1:29" ht="28.5" customHeight="1" x14ac:dyDescent="0.2">
      <c r="C63" s="177">
        <v>0</v>
      </c>
      <c r="D63" s="189" t="s">
        <v>414</v>
      </c>
      <c r="E63" s="189"/>
      <c r="F63" s="189"/>
      <c r="G63" s="189"/>
      <c r="H63" s="189"/>
      <c r="I63" s="189"/>
      <c r="J63" s="375"/>
      <c r="K63" s="91">
        <v>0</v>
      </c>
      <c r="L63" s="92">
        <v>0</v>
      </c>
      <c r="N63" s="55" t="s">
        <v>370</v>
      </c>
      <c r="O63" s="58">
        <v>0</v>
      </c>
      <c r="P63" s="467" t="s">
        <v>425</v>
      </c>
      <c r="Q63" s="467"/>
      <c r="R63" s="467"/>
      <c r="S63" s="467"/>
      <c r="T63" s="467"/>
      <c r="U63" s="467"/>
      <c r="V63" s="467"/>
      <c r="W63" s="189"/>
      <c r="X63" s="375"/>
      <c r="Y63" s="91">
        <v>0</v>
      </c>
      <c r="Z63" s="92">
        <v>0</v>
      </c>
    </row>
    <row r="64" spans="1:29" ht="42.75" customHeight="1" x14ac:dyDescent="0.2">
      <c r="C64" s="177"/>
      <c r="D64" s="189"/>
      <c r="E64" s="189"/>
      <c r="F64" s="189"/>
      <c r="G64" s="189"/>
      <c r="H64" s="189"/>
      <c r="I64" s="189"/>
      <c r="J64" s="376"/>
      <c r="K64" s="93">
        <v>0</v>
      </c>
      <c r="L64" s="94">
        <v>0</v>
      </c>
      <c r="P64" s="58"/>
      <c r="Q64" s="58"/>
      <c r="R64" s="58"/>
      <c r="S64" s="58"/>
      <c r="T64" s="58"/>
      <c r="U64" s="58"/>
      <c r="V64" s="58"/>
      <c r="W64" s="58"/>
      <c r="X64" s="376"/>
      <c r="Y64" s="93">
        <v>0</v>
      </c>
      <c r="Z64" s="94">
        <v>0</v>
      </c>
    </row>
    <row r="65" spans="1:29" ht="25.5" x14ac:dyDescent="0.2">
      <c r="B65" s="466" t="s">
        <v>376</v>
      </c>
      <c r="C65" s="466"/>
      <c r="D65" s="466"/>
      <c r="E65" s="466"/>
      <c r="F65" s="466"/>
      <c r="G65" s="466"/>
      <c r="H65" s="466"/>
      <c r="I65" s="466"/>
      <c r="K65" s="45" t="s">
        <v>63</v>
      </c>
      <c r="L65" s="74">
        <f>(K60*L60+K61*L61+K62*L62+K63*L63+K64*L64)/SUM(K60:K64)</f>
        <v>3.5</v>
      </c>
      <c r="P65" s="466" t="str">
        <f>B65</f>
        <v>Take the average results from the questionnaires, national appointments and from the interviews</v>
      </c>
      <c r="Q65" s="466"/>
      <c r="R65" s="466"/>
      <c r="S65" s="466"/>
      <c r="T65" s="466"/>
      <c r="U65" s="466"/>
      <c r="V65" s="466"/>
      <c r="W65"/>
      <c r="Y65" s="45" t="s">
        <v>63</v>
      </c>
      <c r="Z65" s="74">
        <f>(Y60*Z60+Y61*Z61+Y62*Z62+Y63*Z63+Y64*Z64)/SUM(Y60:Y64)</f>
        <v>4</v>
      </c>
    </row>
    <row r="66" spans="1:29" ht="19.5" customHeight="1" x14ac:dyDescent="0.2">
      <c r="A66" s="45" t="s">
        <v>113</v>
      </c>
      <c r="B66" s="83" t="s">
        <v>411</v>
      </c>
      <c r="C66" s="55" t="s">
        <v>412</v>
      </c>
      <c r="D66" s="55"/>
      <c r="G66" s="45"/>
      <c r="I66" s="87" t="str">
        <f>B66</f>
        <v>3.1.1</v>
      </c>
      <c r="J66" s="45" t="s">
        <v>69</v>
      </c>
      <c r="K66" s="119" t="s">
        <v>4</v>
      </c>
      <c r="L66" s="119"/>
      <c r="N66" s="45" t="s">
        <v>113</v>
      </c>
      <c r="O66" s="45" t="s">
        <v>410</v>
      </c>
      <c r="P66" s="55" t="s">
        <v>418</v>
      </c>
      <c r="T66" s="45" t="s">
        <v>23</v>
      </c>
      <c r="U66" s="87" t="str">
        <f>O66</f>
        <v>3.1.2</v>
      </c>
      <c r="V66" s="45" t="s">
        <v>69</v>
      </c>
      <c r="W66" s="119" t="s">
        <v>4</v>
      </c>
    </row>
    <row r="67" spans="1:29" ht="12.75" customHeight="1" x14ac:dyDescent="0.2">
      <c r="C67" s="337" t="s">
        <v>413</v>
      </c>
      <c r="D67" s="359"/>
      <c r="E67" s="359"/>
      <c r="F67" s="359"/>
      <c r="G67" s="359"/>
      <c r="I67" s="101">
        <f>L65</f>
        <v>3.5</v>
      </c>
      <c r="J67" s="78">
        <v>0.5</v>
      </c>
      <c r="K67" s="118">
        <f>I67*J67</f>
        <v>1.75</v>
      </c>
      <c r="P67" s="55" t="s">
        <v>419</v>
      </c>
      <c r="U67" s="191">
        <f>Z65</f>
        <v>4</v>
      </c>
      <c r="V67" s="78">
        <v>0.5</v>
      </c>
      <c r="W67" s="118">
        <f>U67*V67</f>
        <v>2</v>
      </c>
      <c r="Z67" s="337" t="s">
        <v>426</v>
      </c>
      <c r="AA67" s="359"/>
      <c r="AB67" s="98">
        <f>K67+W67</f>
        <v>3.75</v>
      </c>
    </row>
    <row r="68" spans="1:29" ht="21.75" customHeight="1" x14ac:dyDescent="0.2">
      <c r="C68" s="177"/>
      <c r="D68" s="177"/>
      <c r="E68" s="177"/>
      <c r="F68" s="177"/>
      <c r="G68" s="177"/>
      <c r="H68" s="177"/>
      <c r="I68" s="177"/>
      <c r="J68" s="177"/>
      <c r="K68" s="177"/>
      <c r="L68" s="177"/>
      <c r="M68" s="177"/>
      <c r="N68" s="177"/>
      <c r="O68" s="177"/>
      <c r="P68" s="177"/>
      <c r="Q68" s="177"/>
      <c r="R68" s="177"/>
      <c r="S68" s="177"/>
      <c r="T68" s="177"/>
      <c r="U68" s="177"/>
      <c r="V68" s="177"/>
      <c r="W68" s="177"/>
      <c r="Z68" s="176"/>
      <c r="AA68" s="177"/>
      <c r="AB68" s="177"/>
      <c r="AC68" s="177"/>
    </row>
    <row r="69" spans="1:29" ht="28.5" customHeight="1" x14ac:dyDescent="0.2">
      <c r="A69" s="382" t="str">
        <f>Criteria1.1.1!D92</f>
        <v>Environment</v>
      </c>
      <c r="B69" s="383"/>
      <c r="C69" s="383"/>
      <c r="D69" s="383"/>
      <c r="E69" s="70"/>
      <c r="F69" s="70"/>
      <c r="G69" s="70"/>
      <c r="H69" s="70"/>
      <c r="I69" s="70"/>
      <c r="J69" s="70"/>
      <c r="K69" s="120"/>
      <c r="L69" s="120"/>
      <c r="M69" s="262"/>
      <c r="N69" s="69"/>
      <c r="O69" s="69" t="s">
        <v>23</v>
      </c>
      <c r="P69" s="69"/>
      <c r="Q69" s="385"/>
      <c r="R69" s="385"/>
      <c r="S69" s="385"/>
      <c r="T69" s="385"/>
      <c r="U69" s="69"/>
      <c r="V69" s="69"/>
    </row>
    <row r="70" spans="1:29" ht="27" customHeight="1" x14ac:dyDescent="0.2">
      <c r="A70" s="45"/>
      <c r="B70" s="58" t="s">
        <v>120</v>
      </c>
      <c r="C70" s="56">
        <v>4</v>
      </c>
      <c r="D70" s="467" t="s">
        <v>416</v>
      </c>
      <c r="E70" s="467"/>
      <c r="F70" s="467"/>
      <c r="G70" s="467"/>
      <c r="H70" s="467"/>
      <c r="I70" s="467"/>
      <c r="J70" s="374" t="s">
        <v>140</v>
      </c>
      <c r="K70" s="194" t="s">
        <v>139</v>
      </c>
      <c r="L70" s="89" t="s">
        <v>23</v>
      </c>
      <c r="M70" s="262"/>
      <c r="N70" s="55" t="s">
        <v>178</v>
      </c>
      <c r="O70" s="58">
        <v>4</v>
      </c>
      <c r="P70" s="467" t="s">
        <v>421</v>
      </c>
      <c r="Q70" s="467"/>
      <c r="R70" s="467"/>
      <c r="S70" s="467"/>
      <c r="T70" s="467"/>
      <c r="U70" s="467"/>
      <c r="V70" s="467"/>
      <c r="W70" s="265"/>
      <c r="X70" s="374" t="s">
        <v>140</v>
      </c>
      <c r="Y70" s="194" t="s">
        <v>139</v>
      </c>
      <c r="Z70" s="89" t="s">
        <v>23</v>
      </c>
    </row>
    <row r="71" spans="1:29" ht="21.75" customHeight="1" x14ac:dyDescent="0.2">
      <c r="B71" s="58" t="s">
        <v>121</v>
      </c>
      <c r="C71" s="56">
        <v>3</v>
      </c>
      <c r="D71" s="467" t="s">
        <v>417</v>
      </c>
      <c r="E71" s="467"/>
      <c r="F71" s="467"/>
      <c r="G71" s="467"/>
      <c r="H71" s="467"/>
      <c r="I71" s="467"/>
      <c r="J71" s="375"/>
      <c r="K71" s="91">
        <v>1</v>
      </c>
      <c r="L71" s="92">
        <v>4</v>
      </c>
      <c r="M71" s="262"/>
      <c r="N71" s="55" t="s">
        <v>120</v>
      </c>
      <c r="O71" s="58">
        <v>3</v>
      </c>
      <c r="P71" s="467" t="s">
        <v>422</v>
      </c>
      <c r="Q71" s="467"/>
      <c r="R71" s="467"/>
      <c r="S71" s="467"/>
      <c r="T71" s="467"/>
      <c r="U71" s="467"/>
      <c r="V71" s="467"/>
      <c r="W71" s="265"/>
      <c r="X71" s="375"/>
      <c r="Y71" s="91">
        <v>1</v>
      </c>
      <c r="Z71" s="92">
        <v>4</v>
      </c>
    </row>
    <row r="72" spans="1:29" ht="20.25" customHeight="1" x14ac:dyDescent="0.2">
      <c r="B72" s="58" t="s">
        <v>63</v>
      </c>
      <c r="C72" s="56">
        <v>2</v>
      </c>
      <c r="D72" s="467" t="s">
        <v>415</v>
      </c>
      <c r="E72" s="467"/>
      <c r="F72" s="467"/>
      <c r="G72" s="467"/>
      <c r="H72" s="467"/>
      <c r="I72" s="467"/>
      <c r="J72" s="375"/>
      <c r="K72" s="91">
        <v>1</v>
      </c>
      <c r="L72" s="92">
        <v>3</v>
      </c>
      <c r="N72" s="55" t="s">
        <v>63</v>
      </c>
      <c r="O72" s="58">
        <v>2</v>
      </c>
      <c r="P72" s="467" t="s">
        <v>423</v>
      </c>
      <c r="Q72" s="467"/>
      <c r="R72" s="467"/>
      <c r="S72" s="467"/>
      <c r="T72" s="467"/>
      <c r="U72" s="467"/>
      <c r="V72" s="265"/>
      <c r="W72" s="265"/>
      <c r="X72" s="375"/>
      <c r="Y72" s="91">
        <v>1</v>
      </c>
      <c r="Z72" s="92">
        <v>3</v>
      </c>
    </row>
    <row r="73" spans="1:29" ht="27" customHeight="1" x14ac:dyDescent="0.2">
      <c r="B73" s="58" t="s">
        <v>124</v>
      </c>
      <c r="C73" s="56">
        <v>1</v>
      </c>
      <c r="D73" s="467" t="s">
        <v>348</v>
      </c>
      <c r="E73" s="467"/>
      <c r="F73" s="467"/>
      <c r="G73" s="467"/>
      <c r="H73" s="467"/>
      <c r="I73" s="467"/>
      <c r="J73" s="375"/>
      <c r="K73" s="91">
        <v>0</v>
      </c>
      <c r="L73" s="92">
        <v>0</v>
      </c>
      <c r="N73" s="55" t="s">
        <v>420</v>
      </c>
      <c r="O73" s="58">
        <v>1</v>
      </c>
      <c r="P73" s="467" t="s">
        <v>424</v>
      </c>
      <c r="Q73" s="467"/>
      <c r="R73" s="467"/>
      <c r="S73" s="467"/>
      <c r="T73" s="467"/>
      <c r="U73" s="467"/>
      <c r="V73" s="467"/>
      <c r="W73" s="265"/>
      <c r="X73" s="375"/>
      <c r="Y73" s="91">
        <v>0</v>
      </c>
      <c r="Z73" s="92">
        <v>0</v>
      </c>
    </row>
    <row r="74" spans="1:29" ht="28.5" customHeight="1" x14ac:dyDescent="0.2">
      <c r="C74" s="259">
        <v>0</v>
      </c>
      <c r="D74" s="265" t="s">
        <v>414</v>
      </c>
      <c r="E74" s="265"/>
      <c r="F74" s="265"/>
      <c r="G74" s="265"/>
      <c r="H74" s="265"/>
      <c r="I74" s="265"/>
      <c r="J74" s="375"/>
      <c r="K74" s="91">
        <v>0</v>
      </c>
      <c r="L74" s="92">
        <v>0</v>
      </c>
      <c r="N74" s="55" t="s">
        <v>370</v>
      </c>
      <c r="O74" s="58">
        <v>0</v>
      </c>
      <c r="P74" s="467" t="s">
        <v>425</v>
      </c>
      <c r="Q74" s="467"/>
      <c r="R74" s="467"/>
      <c r="S74" s="467"/>
      <c r="T74" s="467"/>
      <c r="U74" s="467"/>
      <c r="V74" s="467"/>
      <c r="W74" s="265"/>
      <c r="X74" s="375"/>
      <c r="Y74" s="91">
        <v>0</v>
      </c>
      <c r="Z74" s="92">
        <v>0</v>
      </c>
    </row>
    <row r="75" spans="1:29" ht="42.75" customHeight="1" x14ac:dyDescent="0.2">
      <c r="C75" s="259"/>
      <c r="D75" s="265"/>
      <c r="E75" s="265"/>
      <c r="F75" s="265"/>
      <c r="G75" s="265"/>
      <c r="H75" s="265"/>
      <c r="I75" s="265"/>
      <c r="J75" s="376"/>
      <c r="K75" s="93">
        <v>0</v>
      </c>
      <c r="L75" s="94">
        <v>0</v>
      </c>
      <c r="P75" s="58"/>
      <c r="Q75" s="58"/>
      <c r="R75" s="58"/>
      <c r="S75" s="58"/>
      <c r="T75" s="58"/>
      <c r="U75" s="58"/>
      <c r="V75" s="58"/>
      <c r="W75" s="58"/>
      <c r="X75" s="376"/>
      <c r="Y75" s="93">
        <v>0</v>
      </c>
      <c r="Z75" s="94">
        <v>0</v>
      </c>
    </row>
    <row r="76" spans="1:29" ht="25.5" x14ac:dyDescent="0.2">
      <c r="B76" s="466" t="s">
        <v>376</v>
      </c>
      <c r="C76" s="466"/>
      <c r="D76" s="466"/>
      <c r="E76" s="466"/>
      <c r="F76" s="466"/>
      <c r="G76" s="466"/>
      <c r="H76" s="466"/>
      <c r="I76" s="466"/>
      <c r="K76" s="45" t="s">
        <v>63</v>
      </c>
      <c r="L76" s="74">
        <f>(K71*L71+K72*L72+K73*L73+K74*L74+K75*L75)/SUM(K71:K75)</f>
        <v>3.5</v>
      </c>
      <c r="P76" s="466" t="str">
        <f>B76</f>
        <v>Take the average results from the questionnaires, national appointments and from the interviews</v>
      </c>
      <c r="Q76" s="466"/>
      <c r="R76" s="466"/>
      <c r="S76" s="466"/>
      <c r="T76" s="466"/>
      <c r="U76" s="466"/>
      <c r="V76" s="466"/>
      <c r="W76"/>
      <c r="Y76" s="45" t="s">
        <v>63</v>
      </c>
      <c r="Z76" s="74">
        <f>(Y71*Z71+Y72*Z72+Y73*Z73+Y74*Z74+Y75*Z75)/SUM(Y71:Y75)</f>
        <v>3.5</v>
      </c>
    </row>
    <row r="77" spans="1:29" ht="19.5" customHeight="1" x14ac:dyDescent="0.2">
      <c r="A77" s="45" t="s">
        <v>113</v>
      </c>
      <c r="B77" s="83" t="s">
        <v>411</v>
      </c>
      <c r="C77" s="55" t="s">
        <v>412</v>
      </c>
      <c r="D77" s="55"/>
      <c r="G77" s="45"/>
      <c r="I77" s="87" t="str">
        <f>B77</f>
        <v>3.1.1</v>
      </c>
      <c r="J77" s="45" t="s">
        <v>69</v>
      </c>
      <c r="K77" s="119" t="s">
        <v>4</v>
      </c>
      <c r="L77" s="119"/>
      <c r="N77" s="45" t="s">
        <v>113</v>
      </c>
      <c r="O77" s="45" t="s">
        <v>410</v>
      </c>
      <c r="P77" s="55" t="s">
        <v>418</v>
      </c>
      <c r="T77" s="45" t="s">
        <v>23</v>
      </c>
      <c r="U77" s="87" t="str">
        <f>O77</f>
        <v>3.1.2</v>
      </c>
      <c r="V77" s="45" t="s">
        <v>69</v>
      </c>
      <c r="W77" s="119" t="s">
        <v>4</v>
      </c>
    </row>
    <row r="78" spans="1:29" ht="12.75" customHeight="1" x14ac:dyDescent="0.2">
      <c r="C78" s="337" t="s">
        <v>413</v>
      </c>
      <c r="D78" s="359"/>
      <c r="E78" s="359"/>
      <c r="F78" s="359"/>
      <c r="G78" s="359"/>
      <c r="I78" s="101">
        <f>L76</f>
        <v>3.5</v>
      </c>
      <c r="J78" s="78">
        <v>0.5</v>
      </c>
      <c r="K78" s="118">
        <f>I78*J78</f>
        <v>1.75</v>
      </c>
      <c r="P78" s="55" t="s">
        <v>419</v>
      </c>
      <c r="U78" s="191">
        <f>Z76</f>
        <v>3.5</v>
      </c>
      <c r="V78" s="78">
        <v>0.5</v>
      </c>
      <c r="W78" s="118">
        <f>U78*V78</f>
        <v>1.75</v>
      </c>
      <c r="Z78" s="337" t="s">
        <v>426</v>
      </c>
      <c r="AA78" s="359"/>
      <c r="AB78" s="98">
        <f>K78+W78</f>
        <v>3.5</v>
      </c>
    </row>
    <row r="79" spans="1:29" ht="21.75" customHeight="1" x14ac:dyDescent="0.2">
      <c r="C79" s="259"/>
      <c r="D79" s="259"/>
      <c r="E79" s="259"/>
      <c r="F79" s="259"/>
      <c r="G79" s="259"/>
      <c r="H79" s="259"/>
      <c r="I79" s="259"/>
      <c r="J79" s="259"/>
      <c r="K79" s="259"/>
      <c r="L79" s="259"/>
      <c r="M79" s="259"/>
      <c r="N79" s="259"/>
      <c r="O79" s="259"/>
      <c r="P79" s="259"/>
      <c r="Q79" s="259"/>
      <c r="R79" s="259"/>
      <c r="S79" s="259"/>
      <c r="T79" s="259"/>
      <c r="U79" s="259"/>
      <c r="V79" s="259"/>
      <c r="W79" s="259"/>
      <c r="Z79" s="257"/>
      <c r="AA79" s="259"/>
      <c r="AB79" s="259"/>
      <c r="AC79" s="259"/>
    </row>
    <row r="80" spans="1:29" ht="28.5" customHeight="1" x14ac:dyDescent="0.2">
      <c r="A80" s="382" t="str">
        <f>Criteria1.1.1!D103</f>
        <v>Agriculture and Rural Development</v>
      </c>
      <c r="B80" s="383"/>
      <c r="C80" s="383"/>
      <c r="D80" s="383"/>
      <c r="E80" s="70"/>
      <c r="F80" s="70"/>
      <c r="G80" s="70"/>
      <c r="H80" s="70"/>
      <c r="I80" s="70"/>
      <c r="J80" s="70"/>
      <c r="K80" s="120"/>
      <c r="L80" s="120"/>
      <c r="M80" s="262"/>
      <c r="N80" s="69"/>
      <c r="O80" s="69" t="s">
        <v>23</v>
      </c>
      <c r="P80" s="69"/>
      <c r="Q80" s="385"/>
      <c r="R80" s="385"/>
      <c r="S80" s="385"/>
      <c r="T80" s="385"/>
      <c r="U80" s="69"/>
      <c r="V80" s="69"/>
    </row>
    <row r="81" spans="1:29" ht="27" customHeight="1" x14ac:dyDescent="0.2">
      <c r="A81" s="45"/>
      <c r="B81" s="58" t="s">
        <v>120</v>
      </c>
      <c r="C81" s="56">
        <v>4</v>
      </c>
      <c r="D81" s="467" t="s">
        <v>416</v>
      </c>
      <c r="E81" s="467"/>
      <c r="F81" s="467"/>
      <c r="G81" s="467"/>
      <c r="H81" s="467"/>
      <c r="I81" s="467"/>
      <c r="J81" s="374" t="s">
        <v>140</v>
      </c>
      <c r="K81" s="194" t="s">
        <v>139</v>
      </c>
      <c r="L81" s="89" t="s">
        <v>23</v>
      </c>
      <c r="M81" s="262"/>
      <c r="N81" s="55" t="s">
        <v>178</v>
      </c>
      <c r="O81" s="58">
        <v>4</v>
      </c>
      <c r="P81" s="467" t="s">
        <v>421</v>
      </c>
      <c r="Q81" s="467"/>
      <c r="R81" s="467"/>
      <c r="S81" s="467"/>
      <c r="T81" s="467"/>
      <c r="U81" s="467"/>
      <c r="V81" s="467"/>
      <c r="W81" s="265"/>
      <c r="X81" s="374" t="s">
        <v>140</v>
      </c>
      <c r="Y81" s="194" t="s">
        <v>139</v>
      </c>
      <c r="Z81" s="89" t="s">
        <v>23</v>
      </c>
    </row>
    <row r="82" spans="1:29" ht="21.75" customHeight="1" x14ac:dyDescent="0.2">
      <c r="B82" s="58" t="s">
        <v>121</v>
      </c>
      <c r="C82" s="56">
        <v>3</v>
      </c>
      <c r="D82" s="467" t="s">
        <v>417</v>
      </c>
      <c r="E82" s="467"/>
      <c r="F82" s="467"/>
      <c r="G82" s="467"/>
      <c r="H82" s="467"/>
      <c r="I82" s="467"/>
      <c r="J82" s="375"/>
      <c r="K82" s="91">
        <v>1</v>
      </c>
      <c r="L82" s="92">
        <v>4</v>
      </c>
      <c r="M82" s="262"/>
      <c r="N82" s="55" t="s">
        <v>120</v>
      </c>
      <c r="O82" s="58">
        <v>3</v>
      </c>
      <c r="P82" s="467" t="s">
        <v>422</v>
      </c>
      <c r="Q82" s="467"/>
      <c r="R82" s="467"/>
      <c r="S82" s="467"/>
      <c r="T82" s="467"/>
      <c r="U82" s="467"/>
      <c r="V82" s="467"/>
      <c r="W82" s="265"/>
      <c r="X82" s="375"/>
      <c r="Y82" s="91">
        <v>1</v>
      </c>
      <c r="Z82" s="92">
        <v>4</v>
      </c>
    </row>
    <row r="83" spans="1:29" ht="20.25" customHeight="1" x14ac:dyDescent="0.2">
      <c r="B83" s="58" t="s">
        <v>63</v>
      </c>
      <c r="C83" s="56">
        <v>2</v>
      </c>
      <c r="D83" s="467" t="s">
        <v>415</v>
      </c>
      <c r="E83" s="467"/>
      <c r="F83" s="467"/>
      <c r="G83" s="467"/>
      <c r="H83" s="467"/>
      <c r="I83" s="467"/>
      <c r="J83" s="375"/>
      <c r="K83" s="91">
        <v>1</v>
      </c>
      <c r="L83" s="92">
        <v>3</v>
      </c>
      <c r="N83" s="55" t="s">
        <v>63</v>
      </c>
      <c r="O83" s="58">
        <v>2</v>
      </c>
      <c r="P83" s="467" t="s">
        <v>423</v>
      </c>
      <c r="Q83" s="467"/>
      <c r="R83" s="467"/>
      <c r="S83" s="467"/>
      <c r="T83" s="467"/>
      <c r="U83" s="467"/>
      <c r="V83" s="265"/>
      <c r="W83" s="265"/>
      <c r="X83" s="375"/>
      <c r="Y83" s="91">
        <v>1</v>
      </c>
      <c r="Z83" s="92">
        <v>3</v>
      </c>
    </row>
    <row r="84" spans="1:29" ht="27" customHeight="1" x14ac:dyDescent="0.2">
      <c r="B84" s="58" t="s">
        <v>124</v>
      </c>
      <c r="C84" s="56">
        <v>1</v>
      </c>
      <c r="D84" s="467" t="s">
        <v>348</v>
      </c>
      <c r="E84" s="467"/>
      <c r="F84" s="467"/>
      <c r="G84" s="467"/>
      <c r="H84" s="467"/>
      <c r="I84" s="467"/>
      <c r="J84" s="375"/>
      <c r="K84" s="91">
        <v>0</v>
      </c>
      <c r="L84" s="92">
        <v>0</v>
      </c>
      <c r="N84" s="55" t="s">
        <v>420</v>
      </c>
      <c r="O84" s="58">
        <v>1</v>
      </c>
      <c r="P84" s="467" t="s">
        <v>424</v>
      </c>
      <c r="Q84" s="467"/>
      <c r="R84" s="467"/>
      <c r="S84" s="467"/>
      <c r="T84" s="467"/>
      <c r="U84" s="467"/>
      <c r="V84" s="467"/>
      <c r="W84" s="265"/>
      <c r="X84" s="375"/>
      <c r="Y84" s="91"/>
      <c r="Z84" s="92">
        <v>2</v>
      </c>
    </row>
    <row r="85" spans="1:29" ht="28.5" customHeight="1" x14ac:dyDescent="0.2">
      <c r="C85" s="259">
        <v>0</v>
      </c>
      <c r="D85" s="265" t="s">
        <v>414</v>
      </c>
      <c r="E85" s="265"/>
      <c r="F85" s="265"/>
      <c r="G85" s="265"/>
      <c r="H85" s="265"/>
      <c r="I85" s="265"/>
      <c r="J85" s="375"/>
      <c r="K85" s="91">
        <v>0</v>
      </c>
      <c r="L85" s="92">
        <v>0</v>
      </c>
      <c r="N85" s="55" t="s">
        <v>370</v>
      </c>
      <c r="O85" s="58">
        <v>0</v>
      </c>
      <c r="P85" s="467" t="s">
        <v>425</v>
      </c>
      <c r="Q85" s="467"/>
      <c r="R85" s="467"/>
      <c r="S85" s="467"/>
      <c r="T85" s="467"/>
      <c r="U85" s="467"/>
      <c r="V85" s="467"/>
      <c r="W85" s="265"/>
      <c r="X85" s="375"/>
      <c r="Y85" s="91">
        <v>0</v>
      </c>
      <c r="Z85" s="92">
        <v>0</v>
      </c>
    </row>
    <row r="86" spans="1:29" ht="42.75" customHeight="1" x14ac:dyDescent="0.2">
      <c r="C86" s="259"/>
      <c r="D86" s="265"/>
      <c r="E86" s="265"/>
      <c r="F86" s="265"/>
      <c r="G86" s="265"/>
      <c r="H86" s="265"/>
      <c r="I86" s="265"/>
      <c r="J86" s="376"/>
      <c r="K86" s="93">
        <v>0</v>
      </c>
      <c r="L86" s="94">
        <v>0</v>
      </c>
      <c r="P86" s="58"/>
      <c r="Q86" s="58"/>
      <c r="R86" s="58"/>
      <c r="S86" s="58"/>
      <c r="T86" s="58"/>
      <c r="U86" s="58"/>
      <c r="V86" s="58"/>
      <c r="W86" s="58"/>
      <c r="X86" s="376"/>
      <c r="Y86" s="93">
        <v>0</v>
      </c>
      <c r="Z86" s="94">
        <v>0</v>
      </c>
    </row>
    <row r="87" spans="1:29" ht="25.5" x14ac:dyDescent="0.2">
      <c r="B87" s="466" t="s">
        <v>376</v>
      </c>
      <c r="C87" s="466"/>
      <c r="D87" s="466"/>
      <c r="E87" s="466"/>
      <c r="F87" s="466"/>
      <c r="G87" s="466"/>
      <c r="H87" s="466"/>
      <c r="I87" s="466"/>
      <c r="K87" s="45" t="s">
        <v>63</v>
      </c>
      <c r="L87" s="74">
        <f>(K82*L82+K83*L83+K84*L84+K85*L85+K86*L86)/SUM(K82:K86)</f>
        <v>3.5</v>
      </c>
      <c r="P87" s="466" t="str">
        <f>B87</f>
        <v>Take the average results from the questionnaires, national appointments and from the interviews</v>
      </c>
      <c r="Q87" s="466"/>
      <c r="R87" s="466"/>
      <c r="S87" s="466"/>
      <c r="T87" s="466"/>
      <c r="U87" s="466"/>
      <c r="V87" s="466"/>
      <c r="W87"/>
      <c r="Y87" s="45" t="s">
        <v>63</v>
      </c>
      <c r="Z87" s="74">
        <f>(Y82*Z82+Y83*Z83+Y84*Z84+Y85*Z85+Y86*Z86)/SUM(Y82:Y86)</f>
        <v>3.5</v>
      </c>
    </row>
    <row r="88" spans="1:29" ht="19.5" customHeight="1" x14ac:dyDescent="0.2">
      <c r="A88" s="45" t="s">
        <v>113</v>
      </c>
      <c r="B88" s="83" t="s">
        <v>411</v>
      </c>
      <c r="C88" s="55" t="s">
        <v>412</v>
      </c>
      <c r="D88" s="55"/>
      <c r="G88" s="45"/>
      <c r="I88" s="87" t="str">
        <f>B88</f>
        <v>3.1.1</v>
      </c>
      <c r="J88" s="45" t="s">
        <v>69</v>
      </c>
      <c r="K88" s="119" t="s">
        <v>4</v>
      </c>
      <c r="L88" s="119"/>
      <c r="N88" s="45" t="s">
        <v>113</v>
      </c>
      <c r="O88" s="45" t="s">
        <v>410</v>
      </c>
      <c r="P88" s="55" t="s">
        <v>418</v>
      </c>
      <c r="T88" s="45" t="s">
        <v>23</v>
      </c>
      <c r="U88" s="87" t="str">
        <f>O88</f>
        <v>3.1.2</v>
      </c>
      <c r="V88" s="45" t="s">
        <v>69</v>
      </c>
      <c r="W88" s="119" t="s">
        <v>4</v>
      </c>
    </row>
    <row r="89" spans="1:29" ht="12.75" customHeight="1" x14ac:dyDescent="0.2">
      <c r="C89" s="337" t="s">
        <v>413</v>
      </c>
      <c r="D89" s="359"/>
      <c r="E89" s="359"/>
      <c r="F89" s="359"/>
      <c r="G89" s="359"/>
      <c r="I89" s="101">
        <f>L87</f>
        <v>3.5</v>
      </c>
      <c r="J89" s="78">
        <v>0.5</v>
      </c>
      <c r="K89" s="118">
        <f>I89*J89</f>
        <v>1.75</v>
      </c>
      <c r="P89" s="55" t="s">
        <v>419</v>
      </c>
      <c r="U89" s="191">
        <f>Z87</f>
        <v>3.5</v>
      </c>
      <c r="V89" s="78">
        <v>0.5</v>
      </c>
      <c r="W89" s="118">
        <f>U89*V89</f>
        <v>1.75</v>
      </c>
      <c r="Z89" s="337" t="s">
        <v>426</v>
      </c>
      <c r="AA89" s="359"/>
      <c r="AB89" s="98">
        <f>K89+W89</f>
        <v>3.5</v>
      </c>
    </row>
    <row r="90" spans="1:29" ht="21.75" customHeight="1" x14ac:dyDescent="0.2">
      <c r="C90" s="259"/>
      <c r="D90" s="259"/>
      <c r="E90" s="259"/>
      <c r="F90" s="259"/>
      <c r="G90" s="259"/>
      <c r="H90" s="259"/>
      <c r="I90" s="259"/>
      <c r="J90" s="259"/>
      <c r="K90" s="259"/>
      <c r="L90" s="259"/>
      <c r="M90" s="259"/>
      <c r="N90" s="259"/>
      <c r="O90" s="259"/>
      <c r="P90" s="259"/>
      <c r="Q90" s="259"/>
      <c r="R90" s="259"/>
      <c r="S90" s="259"/>
      <c r="T90" s="259"/>
      <c r="U90" s="259"/>
      <c r="V90" s="259"/>
      <c r="W90" s="259"/>
      <c r="Z90" s="257"/>
      <c r="AA90" s="259"/>
      <c r="AB90" s="259"/>
      <c r="AC90" s="259"/>
    </row>
  </sheetData>
  <mergeCells count="140">
    <mergeCell ref="B87:I87"/>
    <mergeCell ref="P87:V87"/>
    <mergeCell ref="C89:G89"/>
    <mergeCell ref="Z89:AA89"/>
    <mergeCell ref="B76:I76"/>
    <mergeCell ref="P76:V76"/>
    <mergeCell ref="C78:G78"/>
    <mergeCell ref="Z78:AA78"/>
    <mergeCell ref="A80:D80"/>
    <mergeCell ref="Q80:T80"/>
    <mergeCell ref="D81:I81"/>
    <mergeCell ref="J81:J86"/>
    <mergeCell ref="P81:V81"/>
    <mergeCell ref="X81:X86"/>
    <mergeCell ref="D82:I82"/>
    <mergeCell ref="P82:V82"/>
    <mergeCell ref="D83:I83"/>
    <mergeCell ref="P83:U83"/>
    <mergeCell ref="D84:I84"/>
    <mergeCell ref="P84:V84"/>
    <mergeCell ref="P85:V85"/>
    <mergeCell ref="A69:D69"/>
    <mergeCell ref="Q69:T69"/>
    <mergeCell ref="D70:I70"/>
    <mergeCell ref="J70:J75"/>
    <mergeCell ref="P70:V70"/>
    <mergeCell ref="X70:X75"/>
    <mergeCell ref="D71:I71"/>
    <mergeCell ref="P71:V71"/>
    <mergeCell ref="D72:I72"/>
    <mergeCell ref="P72:U72"/>
    <mergeCell ref="D73:I73"/>
    <mergeCell ref="P73:V73"/>
    <mergeCell ref="P74:V74"/>
    <mergeCell ref="X37:X42"/>
    <mergeCell ref="D38:I38"/>
    <mergeCell ref="D37:I37"/>
    <mergeCell ref="P37:V37"/>
    <mergeCell ref="D26:I26"/>
    <mergeCell ref="J26:J31"/>
    <mergeCell ref="D17:I17"/>
    <mergeCell ref="D18:I18"/>
    <mergeCell ref="B10:I10"/>
    <mergeCell ref="P10:V10"/>
    <mergeCell ref="B21:I21"/>
    <mergeCell ref="P21:V21"/>
    <mergeCell ref="C23:G23"/>
    <mergeCell ref="D39:I39"/>
    <mergeCell ref="D40:I40"/>
    <mergeCell ref="P41:V41"/>
    <mergeCell ref="P38:V38"/>
    <mergeCell ref="P39:U39"/>
    <mergeCell ref="P40:V40"/>
    <mergeCell ref="J37:J42"/>
    <mergeCell ref="X4:X9"/>
    <mergeCell ref="D5:I5"/>
    <mergeCell ref="D6:I6"/>
    <mergeCell ref="D7:I7"/>
    <mergeCell ref="P8:V8"/>
    <mergeCell ref="F1:M1"/>
    <mergeCell ref="N1:T1"/>
    <mergeCell ref="N2:V2"/>
    <mergeCell ref="Q3:T3"/>
    <mergeCell ref="D4:I4"/>
    <mergeCell ref="J4:J9"/>
    <mergeCell ref="A2:I2"/>
    <mergeCell ref="A3:C3"/>
    <mergeCell ref="Z23:AA23"/>
    <mergeCell ref="A25:D25"/>
    <mergeCell ref="Q25:T25"/>
    <mergeCell ref="C12:G12"/>
    <mergeCell ref="Z12:AA12"/>
    <mergeCell ref="A14:C14"/>
    <mergeCell ref="Q14:T14"/>
    <mergeCell ref="D15:I15"/>
    <mergeCell ref="J15:J20"/>
    <mergeCell ref="X15:X20"/>
    <mergeCell ref="D16:I16"/>
    <mergeCell ref="Z34:AA34"/>
    <mergeCell ref="A36:C36"/>
    <mergeCell ref="Q36:T36"/>
    <mergeCell ref="X26:X31"/>
    <mergeCell ref="D27:I27"/>
    <mergeCell ref="D28:I28"/>
    <mergeCell ref="D29:I29"/>
    <mergeCell ref="P30:V30"/>
    <mergeCell ref="P29:V29"/>
    <mergeCell ref="B32:I32"/>
    <mergeCell ref="P32:V32"/>
    <mergeCell ref="C34:G34"/>
    <mergeCell ref="D50:I50"/>
    <mergeCell ref="D51:I51"/>
    <mergeCell ref="P52:V52"/>
    <mergeCell ref="P48:V48"/>
    <mergeCell ref="P49:V49"/>
    <mergeCell ref="B43:I43"/>
    <mergeCell ref="P43:V43"/>
    <mergeCell ref="C45:G45"/>
    <mergeCell ref="Z45:AA45"/>
    <mergeCell ref="A47:D47"/>
    <mergeCell ref="Q47:T47"/>
    <mergeCell ref="D48:I48"/>
    <mergeCell ref="J48:J53"/>
    <mergeCell ref="P50:U50"/>
    <mergeCell ref="P51:V51"/>
    <mergeCell ref="P63:V63"/>
    <mergeCell ref="B65:I65"/>
    <mergeCell ref="P65:V65"/>
    <mergeCell ref="C67:G67"/>
    <mergeCell ref="Z67:AA67"/>
    <mergeCell ref="P4:V4"/>
    <mergeCell ref="P5:V5"/>
    <mergeCell ref="P6:U6"/>
    <mergeCell ref="P7:V7"/>
    <mergeCell ref="P15:V15"/>
    <mergeCell ref="D59:I59"/>
    <mergeCell ref="J59:J64"/>
    <mergeCell ref="X59:X64"/>
    <mergeCell ref="D60:I60"/>
    <mergeCell ref="D61:I61"/>
    <mergeCell ref="D62:I62"/>
    <mergeCell ref="B54:I54"/>
    <mergeCell ref="P54:V54"/>
    <mergeCell ref="C56:G56"/>
    <mergeCell ref="Z56:AA56"/>
    <mergeCell ref="A58:D58"/>
    <mergeCell ref="Q58:T58"/>
    <mergeCell ref="X48:X53"/>
    <mergeCell ref="D49:I49"/>
    <mergeCell ref="P59:V59"/>
    <mergeCell ref="P60:V60"/>
    <mergeCell ref="P61:U61"/>
    <mergeCell ref="P62:V62"/>
    <mergeCell ref="P16:V16"/>
    <mergeCell ref="P17:U17"/>
    <mergeCell ref="P18:V18"/>
    <mergeCell ref="P26:V26"/>
    <mergeCell ref="P27:V27"/>
    <mergeCell ref="P28:U28"/>
    <mergeCell ref="P19:V19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9"/>
  <sheetViews>
    <sheetView topLeftCell="A72" workbookViewId="0">
      <selection activeCell="A86" sqref="A86"/>
    </sheetView>
  </sheetViews>
  <sheetFormatPr defaultColWidth="8.85546875" defaultRowHeight="12.75" x14ac:dyDescent="0.2"/>
  <cols>
    <col min="6" max="6" width="3.28515625" customWidth="1"/>
    <col min="7" max="8" width="4.42578125" customWidth="1"/>
    <col min="9" max="9" width="37.42578125" customWidth="1"/>
    <col min="10" max="10" width="7" customWidth="1"/>
    <col min="11" max="12" width="6.42578125" style="118" customWidth="1"/>
    <col min="13" max="13" width="4.140625" customWidth="1"/>
  </cols>
  <sheetData>
    <row r="1" spans="1:15" ht="18" customHeight="1" x14ac:dyDescent="0.2">
      <c r="F1" s="378" t="s">
        <v>430</v>
      </c>
      <c r="G1" s="378"/>
      <c r="H1" s="378"/>
      <c r="I1" s="378"/>
      <c r="J1" s="378"/>
      <c r="K1" s="378"/>
      <c r="L1" s="378"/>
      <c r="M1" s="378"/>
    </row>
    <row r="2" spans="1:15" ht="18" customHeight="1" x14ac:dyDescent="0.2">
      <c r="A2" s="377" t="s">
        <v>427</v>
      </c>
      <c r="B2" s="379"/>
      <c r="C2" s="379"/>
      <c r="D2" s="379"/>
      <c r="E2" s="379"/>
      <c r="F2" s="379"/>
      <c r="G2" s="379"/>
      <c r="H2" s="379"/>
      <c r="I2" s="379"/>
      <c r="J2" s="192"/>
      <c r="K2" s="185"/>
      <c r="L2" s="193"/>
      <c r="M2" s="184"/>
    </row>
    <row r="3" spans="1:15" ht="18" customHeight="1" x14ac:dyDescent="0.2">
      <c r="A3" s="372" t="str">
        <f>Criteria1.1.1!D6</f>
        <v>Justice Sector</v>
      </c>
      <c r="B3" s="373"/>
      <c r="C3" s="373"/>
      <c r="D3" s="70"/>
      <c r="E3" s="70"/>
      <c r="F3" s="70"/>
      <c r="G3" s="70"/>
      <c r="H3" s="70"/>
      <c r="I3" s="70"/>
      <c r="J3" s="70"/>
      <c r="K3" s="70"/>
      <c r="L3" s="70"/>
      <c r="M3" s="70"/>
    </row>
    <row r="4" spans="1:15" ht="18" customHeight="1" x14ac:dyDescent="0.2">
      <c r="A4" s="45"/>
      <c r="B4" s="58" t="s">
        <v>120</v>
      </c>
      <c r="C4" s="56">
        <v>4</v>
      </c>
      <c r="D4" s="467" t="s">
        <v>431</v>
      </c>
      <c r="E4" s="467"/>
      <c r="F4" s="467"/>
      <c r="G4" s="467"/>
      <c r="H4" s="467"/>
      <c r="I4" s="467"/>
      <c r="J4" s="374" t="s">
        <v>140</v>
      </c>
      <c r="K4" s="194" t="s">
        <v>139</v>
      </c>
      <c r="L4" s="89" t="s">
        <v>23</v>
      </c>
      <c r="M4" s="184"/>
    </row>
    <row r="5" spans="1:15" ht="18" customHeight="1" x14ac:dyDescent="0.2">
      <c r="B5" s="58" t="s">
        <v>121</v>
      </c>
      <c r="C5" s="56">
        <v>3</v>
      </c>
      <c r="D5" s="467" t="s">
        <v>428</v>
      </c>
      <c r="E5" s="467"/>
      <c r="F5" s="467"/>
      <c r="G5" s="467"/>
      <c r="H5" s="467"/>
      <c r="I5" s="467"/>
      <c r="J5" s="375"/>
      <c r="K5" s="91">
        <v>0</v>
      </c>
      <c r="L5" s="92">
        <v>0</v>
      </c>
      <c r="M5" s="184"/>
    </row>
    <row r="6" spans="1:15" x14ac:dyDescent="0.2">
      <c r="B6" s="58" t="s">
        <v>63</v>
      </c>
      <c r="C6" s="56">
        <v>2</v>
      </c>
      <c r="D6" s="467" t="s">
        <v>433</v>
      </c>
      <c r="E6" s="467"/>
      <c r="F6" s="467"/>
      <c r="G6" s="467"/>
      <c r="H6" s="467"/>
      <c r="I6" s="467"/>
      <c r="J6" s="375"/>
      <c r="K6" s="91">
        <v>0</v>
      </c>
      <c r="L6" s="92">
        <v>0</v>
      </c>
    </row>
    <row r="7" spans="1:15" x14ac:dyDescent="0.2">
      <c r="B7" s="58" t="s">
        <v>124</v>
      </c>
      <c r="C7" s="56">
        <v>1</v>
      </c>
      <c r="D7" s="467" t="s">
        <v>432</v>
      </c>
      <c r="E7" s="467"/>
      <c r="F7" s="467"/>
      <c r="G7" s="467"/>
      <c r="H7" s="467"/>
      <c r="I7" s="467"/>
      <c r="J7" s="375"/>
      <c r="K7" s="91">
        <v>1</v>
      </c>
      <c r="L7" s="92">
        <v>2</v>
      </c>
    </row>
    <row r="8" spans="1:15" ht="12.75" customHeight="1" x14ac:dyDescent="0.2">
      <c r="C8" s="183">
        <v>0</v>
      </c>
      <c r="D8" s="189" t="s">
        <v>429</v>
      </c>
      <c r="E8" s="189"/>
      <c r="F8" s="189"/>
      <c r="G8" s="189"/>
      <c r="H8" s="189"/>
      <c r="I8" s="189"/>
      <c r="J8" s="375"/>
      <c r="K8" s="91">
        <v>0</v>
      </c>
      <c r="L8" s="92">
        <v>0</v>
      </c>
    </row>
    <row r="9" spans="1:15" ht="12.75" customHeight="1" x14ac:dyDescent="0.2">
      <c r="C9" s="183"/>
      <c r="D9" s="189"/>
      <c r="E9" s="189"/>
      <c r="F9" s="189"/>
      <c r="G9" s="189"/>
      <c r="H9" s="189"/>
      <c r="I9" s="189"/>
      <c r="J9" s="376"/>
      <c r="K9" s="93">
        <v>0</v>
      </c>
      <c r="L9" s="94">
        <v>0</v>
      </c>
    </row>
    <row r="10" spans="1:15" ht="42.75" customHeight="1" x14ac:dyDescent="0.2">
      <c r="B10" s="466" t="s">
        <v>376</v>
      </c>
      <c r="C10" s="466"/>
      <c r="D10" s="466"/>
      <c r="E10" s="466"/>
      <c r="F10" s="466"/>
      <c r="G10" s="466"/>
      <c r="H10" s="466"/>
      <c r="I10" s="466"/>
      <c r="K10" s="45" t="s">
        <v>63</v>
      </c>
      <c r="L10" s="74">
        <f>(K5*L5+K6*L6+K7*L7+K8*L8+K9*L9)/SUM(K5:K9)</f>
        <v>2</v>
      </c>
    </row>
    <row r="11" spans="1:15" ht="15.75" customHeight="1" x14ac:dyDescent="0.2">
      <c r="A11" s="45" t="s">
        <v>113</v>
      </c>
      <c r="B11" s="83" t="s">
        <v>434</v>
      </c>
      <c r="C11" s="55" t="s">
        <v>435</v>
      </c>
      <c r="D11" s="55"/>
      <c r="G11" s="45"/>
      <c r="I11" s="87" t="str">
        <f>B11</f>
        <v>3.2.1</v>
      </c>
      <c r="J11" s="45" t="s">
        <v>69</v>
      </c>
      <c r="K11" s="119" t="s">
        <v>4</v>
      </c>
      <c r="L11" s="119"/>
    </row>
    <row r="12" spans="1:15" ht="19.5" customHeight="1" x14ac:dyDescent="0.2">
      <c r="C12" s="359"/>
      <c r="D12" s="359"/>
      <c r="E12" s="359"/>
      <c r="F12" s="359"/>
      <c r="G12" s="359"/>
      <c r="I12" s="101">
        <f>L10</f>
        <v>2</v>
      </c>
      <c r="J12" s="78">
        <v>1</v>
      </c>
      <c r="K12" s="118">
        <f>I12*J12</f>
        <v>2</v>
      </c>
      <c r="N12" s="183"/>
      <c r="O12" s="98">
        <f>K12</f>
        <v>2</v>
      </c>
    </row>
    <row r="14" spans="1:15" ht="18" customHeight="1" x14ac:dyDescent="0.2">
      <c r="A14" s="372" t="str">
        <f>Criteria1.1.1!D16</f>
        <v>Security and Home Affairs Sector</v>
      </c>
      <c r="B14" s="373"/>
      <c r="C14" s="373"/>
      <c r="D14" s="70"/>
      <c r="E14" s="70"/>
      <c r="F14" s="70"/>
      <c r="G14" s="70"/>
      <c r="H14" s="70"/>
      <c r="I14" s="70"/>
      <c r="J14" s="70"/>
      <c r="K14" s="120"/>
      <c r="L14" s="120"/>
      <c r="M14" s="184"/>
    </row>
    <row r="15" spans="1:15" ht="18" customHeight="1" x14ac:dyDescent="0.2">
      <c r="A15" s="45"/>
      <c r="B15" s="58" t="s">
        <v>120</v>
      </c>
      <c r="C15" s="56">
        <v>4</v>
      </c>
      <c r="D15" s="467" t="s">
        <v>431</v>
      </c>
      <c r="E15" s="467"/>
      <c r="F15" s="467"/>
      <c r="G15" s="467"/>
      <c r="H15" s="467"/>
      <c r="I15" s="467"/>
      <c r="J15" s="374" t="s">
        <v>140</v>
      </c>
      <c r="K15" s="194" t="s">
        <v>139</v>
      </c>
      <c r="L15" s="89" t="s">
        <v>23</v>
      </c>
      <c r="M15" s="184"/>
    </row>
    <row r="16" spans="1:15" ht="18" customHeight="1" x14ac:dyDescent="0.2">
      <c r="B16" s="58" t="s">
        <v>121</v>
      </c>
      <c r="C16" s="56">
        <v>3</v>
      </c>
      <c r="D16" s="467" t="s">
        <v>428</v>
      </c>
      <c r="E16" s="467"/>
      <c r="F16" s="467"/>
      <c r="G16" s="467"/>
      <c r="H16" s="467"/>
      <c r="I16" s="467"/>
      <c r="J16" s="375"/>
      <c r="K16" s="91">
        <v>0</v>
      </c>
      <c r="L16" s="92">
        <v>0</v>
      </c>
      <c r="M16" s="184"/>
    </row>
    <row r="17" spans="1:15" x14ac:dyDescent="0.2">
      <c r="B17" s="58" t="s">
        <v>63</v>
      </c>
      <c r="C17" s="56">
        <v>2</v>
      </c>
      <c r="D17" s="467" t="s">
        <v>433</v>
      </c>
      <c r="E17" s="467"/>
      <c r="F17" s="467"/>
      <c r="G17" s="467"/>
      <c r="H17" s="467"/>
      <c r="I17" s="467"/>
      <c r="J17" s="375"/>
      <c r="K17" s="91">
        <v>0</v>
      </c>
      <c r="L17" s="92">
        <v>0</v>
      </c>
    </row>
    <row r="18" spans="1:15" x14ac:dyDescent="0.2">
      <c r="B18" s="58" t="s">
        <v>124</v>
      </c>
      <c r="C18" s="56">
        <v>1</v>
      </c>
      <c r="D18" s="467" t="s">
        <v>432</v>
      </c>
      <c r="E18" s="467"/>
      <c r="F18" s="467"/>
      <c r="G18" s="467"/>
      <c r="H18" s="467"/>
      <c r="I18" s="467"/>
      <c r="J18" s="375"/>
      <c r="K18" s="91">
        <v>1</v>
      </c>
      <c r="L18" s="92">
        <v>2</v>
      </c>
    </row>
    <row r="19" spans="1:15" ht="12.75" customHeight="1" x14ac:dyDescent="0.2">
      <c r="C19" s="183">
        <v>0</v>
      </c>
      <c r="D19" s="189" t="s">
        <v>429</v>
      </c>
      <c r="E19" s="189"/>
      <c r="F19" s="189"/>
      <c r="G19" s="189"/>
      <c r="H19" s="189"/>
      <c r="I19" s="189"/>
      <c r="J19" s="375"/>
      <c r="K19" s="91">
        <v>0</v>
      </c>
      <c r="L19" s="92">
        <v>0</v>
      </c>
    </row>
    <row r="20" spans="1:15" ht="12.75" customHeight="1" x14ac:dyDescent="0.2">
      <c r="C20" s="183"/>
      <c r="D20" s="189"/>
      <c r="E20" s="189"/>
      <c r="F20" s="189"/>
      <c r="G20" s="189"/>
      <c r="H20" s="189"/>
      <c r="I20" s="189"/>
      <c r="J20" s="376"/>
      <c r="K20" s="93">
        <v>0</v>
      </c>
      <c r="L20" s="94">
        <v>0</v>
      </c>
    </row>
    <row r="21" spans="1:15" ht="42.75" customHeight="1" x14ac:dyDescent="0.2">
      <c r="B21" s="466" t="s">
        <v>376</v>
      </c>
      <c r="C21" s="466"/>
      <c r="D21" s="466"/>
      <c r="E21" s="466"/>
      <c r="F21" s="466"/>
      <c r="G21" s="466"/>
      <c r="H21" s="466"/>
      <c r="I21" s="466"/>
      <c r="K21" s="45" t="s">
        <v>63</v>
      </c>
      <c r="L21" s="74">
        <f>(K16*L16+K17*L17+K18*L18+K19*L19+K20*L20)/SUM(K16:K20)</f>
        <v>2</v>
      </c>
    </row>
    <row r="22" spans="1:15" ht="15.75" customHeight="1" x14ac:dyDescent="0.2">
      <c r="A22" s="45" t="s">
        <v>113</v>
      </c>
      <c r="B22" s="83" t="s">
        <v>434</v>
      </c>
      <c r="C22" s="55" t="s">
        <v>435</v>
      </c>
      <c r="D22" s="55"/>
      <c r="G22" s="45"/>
      <c r="I22" s="87" t="str">
        <f>B22</f>
        <v>3.2.1</v>
      </c>
      <c r="J22" s="45" t="s">
        <v>69</v>
      </c>
      <c r="K22" s="119" t="s">
        <v>4</v>
      </c>
      <c r="L22" s="119"/>
    </row>
    <row r="23" spans="1:15" ht="19.5" customHeight="1" x14ac:dyDescent="0.2">
      <c r="C23" s="359"/>
      <c r="D23" s="359"/>
      <c r="E23" s="359"/>
      <c r="F23" s="359"/>
      <c r="G23" s="359"/>
      <c r="I23" s="101">
        <f>L21</f>
        <v>2</v>
      </c>
      <c r="J23" s="78">
        <v>1</v>
      </c>
      <c r="K23" s="118">
        <f>I23*J23</f>
        <v>2</v>
      </c>
      <c r="N23" s="183"/>
      <c r="O23" s="98">
        <f>K23</f>
        <v>2</v>
      </c>
    </row>
    <row r="25" spans="1:15" ht="18" customHeight="1" x14ac:dyDescent="0.2">
      <c r="A25" s="382" t="str">
        <f>Criteria1.1.1!D34</f>
        <v>Civil Society and Fundamental Rights</v>
      </c>
      <c r="B25" s="383"/>
      <c r="C25" s="383"/>
      <c r="D25" s="383"/>
      <c r="E25" s="70"/>
      <c r="F25" s="70"/>
      <c r="G25" s="70"/>
      <c r="H25" s="70"/>
      <c r="I25" s="70"/>
      <c r="J25" s="70"/>
      <c r="K25" s="120"/>
      <c r="L25" s="120"/>
      <c r="M25" s="184"/>
    </row>
    <row r="26" spans="1:15" ht="18" customHeight="1" x14ac:dyDescent="0.2">
      <c r="A26" s="45"/>
      <c r="B26" s="58" t="s">
        <v>120</v>
      </c>
      <c r="C26" s="56">
        <v>4</v>
      </c>
      <c r="D26" s="467" t="s">
        <v>431</v>
      </c>
      <c r="E26" s="467"/>
      <c r="F26" s="467"/>
      <c r="G26" s="467"/>
      <c r="H26" s="467"/>
      <c r="I26" s="467"/>
      <c r="J26" s="374" t="s">
        <v>140</v>
      </c>
      <c r="K26" s="194" t="s">
        <v>139</v>
      </c>
      <c r="L26" s="89" t="s">
        <v>23</v>
      </c>
      <c r="M26" s="184"/>
    </row>
    <row r="27" spans="1:15" ht="18" customHeight="1" x14ac:dyDescent="0.2">
      <c r="B27" s="58" t="s">
        <v>121</v>
      </c>
      <c r="C27" s="56">
        <v>3</v>
      </c>
      <c r="D27" s="467" t="s">
        <v>428</v>
      </c>
      <c r="E27" s="467"/>
      <c r="F27" s="467"/>
      <c r="G27" s="467"/>
      <c r="H27" s="467"/>
      <c r="I27" s="467"/>
      <c r="J27" s="375"/>
      <c r="K27" s="91">
        <v>0</v>
      </c>
      <c r="L27" s="92">
        <v>0</v>
      </c>
      <c r="M27" s="184"/>
    </row>
    <row r="28" spans="1:15" x14ac:dyDescent="0.2">
      <c r="B28" s="58" t="s">
        <v>63</v>
      </c>
      <c r="C28" s="56">
        <v>2</v>
      </c>
      <c r="D28" s="467" t="s">
        <v>433</v>
      </c>
      <c r="E28" s="467"/>
      <c r="F28" s="467"/>
      <c r="G28" s="467"/>
      <c r="H28" s="467"/>
      <c r="I28" s="467"/>
      <c r="J28" s="375"/>
      <c r="K28" s="91">
        <v>0</v>
      </c>
      <c r="L28" s="92">
        <v>0</v>
      </c>
    </row>
    <row r="29" spans="1:15" x14ac:dyDescent="0.2">
      <c r="B29" s="58" t="s">
        <v>124</v>
      </c>
      <c r="C29" s="56">
        <v>1</v>
      </c>
      <c r="D29" s="467" t="s">
        <v>432</v>
      </c>
      <c r="E29" s="467"/>
      <c r="F29" s="467"/>
      <c r="G29" s="467"/>
      <c r="H29" s="467"/>
      <c r="I29" s="467"/>
      <c r="J29" s="375"/>
      <c r="K29" s="91">
        <v>1</v>
      </c>
      <c r="L29" s="92">
        <v>2</v>
      </c>
    </row>
    <row r="30" spans="1:15" ht="12.75" customHeight="1" x14ac:dyDescent="0.2">
      <c r="C30" s="183">
        <v>0</v>
      </c>
      <c r="D30" s="189" t="s">
        <v>429</v>
      </c>
      <c r="E30" s="189"/>
      <c r="F30" s="189"/>
      <c r="G30" s="189"/>
      <c r="H30" s="189"/>
      <c r="I30" s="189"/>
      <c r="J30" s="375"/>
      <c r="K30" s="91">
        <v>0</v>
      </c>
      <c r="L30" s="92">
        <v>0</v>
      </c>
    </row>
    <row r="31" spans="1:15" ht="12.75" customHeight="1" x14ac:dyDescent="0.2">
      <c r="C31" s="183"/>
      <c r="D31" s="189"/>
      <c r="E31" s="189"/>
      <c r="F31" s="189"/>
      <c r="G31" s="189"/>
      <c r="H31" s="189"/>
      <c r="I31" s="189"/>
      <c r="J31" s="376"/>
      <c r="K31" s="93">
        <v>0</v>
      </c>
      <c r="L31" s="94">
        <v>0</v>
      </c>
    </row>
    <row r="32" spans="1:15" ht="42.75" customHeight="1" x14ac:dyDescent="0.2">
      <c r="B32" s="466" t="s">
        <v>376</v>
      </c>
      <c r="C32" s="466"/>
      <c r="D32" s="466"/>
      <c r="E32" s="466"/>
      <c r="F32" s="466"/>
      <c r="G32" s="466"/>
      <c r="H32" s="466"/>
      <c r="I32" s="466"/>
      <c r="K32" s="45" t="s">
        <v>63</v>
      </c>
      <c r="L32" s="74">
        <f>(K27*L27+K28*L28+K29*L29+K30*L30+K31*L31)/SUM(K27:K31)</f>
        <v>2</v>
      </c>
    </row>
    <row r="33" spans="1:16" ht="15.75" customHeight="1" x14ac:dyDescent="0.2">
      <c r="A33" s="45" t="s">
        <v>113</v>
      </c>
      <c r="B33" s="83" t="s">
        <v>434</v>
      </c>
      <c r="C33" s="55" t="s">
        <v>435</v>
      </c>
      <c r="D33" s="55"/>
      <c r="G33" s="45"/>
      <c r="I33" s="87" t="str">
        <f>B33</f>
        <v>3.2.1</v>
      </c>
      <c r="J33" s="45" t="s">
        <v>69</v>
      </c>
      <c r="K33" s="119" t="s">
        <v>4</v>
      </c>
      <c r="L33" s="119"/>
    </row>
    <row r="34" spans="1:16" ht="19.5" customHeight="1" x14ac:dyDescent="0.2">
      <c r="C34" s="359"/>
      <c r="D34" s="359"/>
      <c r="E34" s="359"/>
      <c r="F34" s="359"/>
      <c r="G34" s="359"/>
      <c r="I34" s="101">
        <f>L32</f>
        <v>2</v>
      </c>
      <c r="J34" s="78">
        <v>1</v>
      </c>
      <c r="K34" s="118">
        <f>I34*J34</f>
        <v>2</v>
      </c>
      <c r="N34" s="183"/>
      <c r="O34" s="98">
        <f>K34</f>
        <v>2</v>
      </c>
    </row>
    <row r="35" spans="1:16" ht="9.75" customHeight="1" x14ac:dyDescent="0.2">
      <c r="C35" s="183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3"/>
      <c r="P35" s="183"/>
    </row>
    <row r="36" spans="1:16" ht="18" customHeight="1" x14ac:dyDescent="0.2">
      <c r="A36" s="372" t="str">
        <f>Criteria1.1.1!D50</f>
        <v>Employment, HRD, Education, Social Policies</v>
      </c>
      <c r="B36" s="373"/>
      <c r="C36" s="373"/>
      <c r="D36" s="70"/>
      <c r="E36" s="70"/>
      <c r="F36" s="70"/>
      <c r="G36" s="70"/>
      <c r="H36" s="70"/>
      <c r="I36" s="70"/>
      <c r="J36" s="70"/>
      <c r="K36" s="120"/>
      <c r="L36" s="120"/>
      <c r="M36" s="184"/>
    </row>
    <row r="37" spans="1:16" ht="18" customHeight="1" x14ac:dyDescent="0.2">
      <c r="A37" s="45"/>
      <c r="B37" s="58" t="s">
        <v>120</v>
      </c>
      <c r="C37" s="56">
        <v>4</v>
      </c>
      <c r="D37" s="467" t="s">
        <v>431</v>
      </c>
      <c r="E37" s="467"/>
      <c r="F37" s="467"/>
      <c r="G37" s="467"/>
      <c r="H37" s="467"/>
      <c r="I37" s="467"/>
      <c r="J37" s="374" t="s">
        <v>140</v>
      </c>
      <c r="K37" s="194" t="s">
        <v>139</v>
      </c>
      <c r="L37" s="89" t="s">
        <v>23</v>
      </c>
      <c r="M37" s="184"/>
    </row>
    <row r="38" spans="1:16" ht="18" customHeight="1" x14ac:dyDescent="0.2">
      <c r="B38" s="58" t="s">
        <v>121</v>
      </c>
      <c r="C38" s="56">
        <v>3</v>
      </c>
      <c r="D38" s="467" t="s">
        <v>428</v>
      </c>
      <c r="E38" s="467"/>
      <c r="F38" s="467"/>
      <c r="G38" s="467"/>
      <c r="H38" s="467"/>
      <c r="I38" s="467"/>
      <c r="J38" s="375"/>
      <c r="K38" s="91">
        <v>0</v>
      </c>
      <c r="L38" s="92">
        <v>0</v>
      </c>
      <c r="M38" s="184"/>
    </row>
    <row r="39" spans="1:16" x14ac:dyDescent="0.2">
      <c r="B39" s="58" t="s">
        <v>63</v>
      </c>
      <c r="C39" s="56">
        <v>2</v>
      </c>
      <c r="D39" s="467" t="s">
        <v>433</v>
      </c>
      <c r="E39" s="467"/>
      <c r="F39" s="467"/>
      <c r="G39" s="467"/>
      <c r="H39" s="467"/>
      <c r="I39" s="467"/>
      <c r="J39" s="375"/>
      <c r="K39" s="91">
        <v>0</v>
      </c>
      <c r="L39" s="92">
        <v>0</v>
      </c>
    </row>
    <row r="40" spans="1:16" x14ac:dyDescent="0.2">
      <c r="B40" s="58" t="s">
        <v>124</v>
      </c>
      <c r="C40" s="56">
        <v>1</v>
      </c>
      <c r="D40" s="467" t="s">
        <v>432</v>
      </c>
      <c r="E40" s="467"/>
      <c r="F40" s="467"/>
      <c r="G40" s="467"/>
      <c r="H40" s="467"/>
      <c r="I40" s="467"/>
      <c r="J40" s="375"/>
      <c r="K40" s="91">
        <v>1</v>
      </c>
      <c r="L40" s="92">
        <v>2</v>
      </c>
    </row>
    <row r="41" spans="1:16" ht="12.75" customHeight="1" x14ac:dyDescent="0.2">
      <c r="C41" s="183">
        <v>0</v>
      </c>
      <c r="D41" s="189" t="s">
        <v>429</v>
      </c>
      <c r="E41" s="189"/>
      <c r="F41" s="189"/>
      <c r="G41" s="189"/>
      <c r="H41" s="189"/>
      <c r="I41" s="189"/>
      <c r="J41" s="375"/>
      <c r="K41" s="91">
        <v>0</v>
      </c>
      <c r="L41" s="92">
        <v>0</v>
      </c>
    </row>
    <row r="42" spans="1:16" ht="12.75" customHeight="1" x14ac:dyDescent="0.2">
      <c r="C42" s="183"/>
      <c r="D42" s="189"/>
      <c r="E42" s="189"/>
      <c r="F42" s="189"/>
      <c r="G42" s="189"/>
      <c r="H42" s="189"/>
      <c r="I42" s="189"/>
      <c r="J42" s="376"/>
      <c r="K42" s="93">
        <v>0</v>
      </c>
      <c r="L42" s="94">
        <v>0</v>
      </c>
    </row>
    <row r="43" spans="1:16" ht="42.75" customHeight="1" x14ac:dyDescent="0.2">
      <c r="B43" s="466" t="s">
        <v>376</v>
      </c>
      <c r="C43" s="466"/>
      <c r="D43" s="466"/>
      <c r="E43" s="466"/>
      <c r="F43" s="466"/>
      <c r="G43" s="466"/>
      <c r="H43" s="466"/>
      <c r="I43" s="466"/>
      <c r="K43" s="45" t="s">
        <v>63</v>
      </c>
      <c r="L43" s="74">
        <f>(K38*L38+K39*L39+K40*L40+K41*L41+K42*L42)/SUM(K38:K42)</f>
        <v>2</v>
      </c>
    </row>
    <row r="44" spans="1:16" ht="15.75" customHeight="1" x14ac:dyDescent="0.2">
      <c r="A44" s="45" t="s">
        <v>113</v>
      </c>
      <c r="B44" s="83" t="s">
        <v>434</v>
      </c>
      <c r="C44" s="55" t="s">
        <v>435</v>
      </c>
      <c r="D44" s="55"/>
      <c r="G44" s="45"/>
      <c r="I44" s="87" t="str">
        <f>B44</f>
        <v>3.2.1</v>
      </c>
      <c r="J44" s="45" t="s">
        <v>69</v>
      </c>
      <c r="K44" s="119" t="s">
        <v>4</v>
      </c>
      <c r="L44" s="119"/>
    </row>
    <row r="45" spans="1:16" ht="19.5" customHeight="1" x14ac:dyDescent="0.2">
      <c r="C45" s="359"/>
      <c r="D45" s="359"/>
      <c r="E45" s="359"/>
      <c r="F45" s="359"/>
      <c r="G45" s="359"/>
      <c r="I45" s="101">
        <f>L43</f>
        <v>2</v>
      </c>
      <c r="J45" s="78">
        <v>1</v>
      </c>
      <c r="K45" s="118">
        <f>I45*J45</f>
        <v>2</v>
      </c>
      <c r="N45" s="183"/>
      <c r="O45" s="98">
        <f>K45</f>
        <v>2</v>
      </c>
    </row>
    <row r="46" spans="1:16" ht="12.75" customHeight="1" x14ac:dyDescent="0.2">
      <c r="C46" s="183"/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</row>
    <row r="47" spans="1:16" x14ac:dyDescent="0.2">
      <c r="A47" s="382" t="str">
        <f>Criteria1.1.1!D70</f>
        <v>Energy Sector</v>
      </c>
      <c r="B47" s="383"/>
      <c r="C47" s="383"/>
      <c r="D47" s="383"/>
      <c r="E47" s="70"/>
      <c r="F47" s="70"/>
      <c r="G47" s="70"/>
      <c r="H47" s="70"/>
      <c r="I47" s="70"/>
      <c r="J47" s="70"/>
      <c r="K47" s="120"/>
      <c r="L47" s="120"/>
      <c r="M47" s="184"/>
    </row>
    <row r="48" spans="1:16" ht="18" customHeight="1" x14ac:dyDescent="0.2">
      <c r="A48" s="45"/>
      <c r="B48" s="58" t="s">
        <v>120</v>
      </c>
      <c r="C48" s="56">
        <v>4</v>
      </c>
      <c r="D48" s="467" t="s">
        <v>431</v>
      </c>
      <c r="E48" s="467"/>
      <c r="F48" s="467"/>
      <c r="G48" s="467"/>
      <c r="H48" s="467"/>
      <c r="I48" s="467"/>
      <c r="J48" s="374" t="s">
        <v>140</v>
      </c>
      <c r="K48" s="194" t="s">
        <v>139</v>
      </c>
      <c r="L48" s="89" t="s">
        <v>23</v>
      </c>
      <c r="M48" s="184"/>
    </row>
    <row r="49" spans="1:15" ht="18" customHeight="1" x14ac:dyDescent="0.2">
      <c r="B49" s="58" t="s">
        <v>121</v>
      </c>
      <c r="C49" s="56">
        <v>3</v>
      </c>
      <c r="D49" s="467" t="s">
        <v>428</v>
      </c>
      <c r="E49" s="467"/>
      <c r="F49" s="467"/>
      <c r="G49" s="467"/>
      <c r="H49" s="467"/>
      <c r="I49" s="467"/>
      <c r="J49" s="375"/>
      <c r="K49" s="91">
        <v>0</v>
      </c>
      <c r="L49" s="92">
        <v>4</v>
      </c>
      <c r="M49" s="184"/>
    </row>
    <row r="50" spans="1:15" x14ac:dyDescent="0.2">
      <c r="B50" s="58" t="s">
        <v>63</v>
      </c>
      <c r="C50" s="56">
        <v>2</v>
      </c>
      <c r="D50" s="467" t="s">
        <v>433</v>
      </c>
      <c r="E50" s="467"/>
      <c r="F50" s="467"/>
      <c r="G50" s="467"/>
      <c r="H50" s="467"/>
      <c r="I50" s="467"/>
      <c r="J50" s="375"/>
      <c r="K50" s="91">
        <v>0</v>
      </c>
      <c r="L50" s="92">
        <v>0</v>
      </c>
    </row>
    <row r="51" spans="1:15" x14ac:dyDescent="0.2">
      <c r="B51" s="58" t="s">
        <v>124</v>
      </c>
      <c r="C51" s="56">
        <v>1</v>
      </c>
      <c r="D51" s="467" t="s">
        <v>432</v>
      </c>
      <c r="E51" s="467"/>
      <c r="F51" s="467"/>
      <c r="G51" s="467"/>
      <c r="H51" s="467"/>
      <c r="I51" s="467"/>
      <c r="J51" s="375"/>
      <c r="K51" s="91">
        <v>1</v>
      </c>
      <c r="L51" s="92">
        <v>2</v>
      </c>
    </row>
    <row r="52" spans="1:15" ht="12.75" customHeight="1" x14ac:dyDescent="0.2">
      <c r="C52" s="183">
        <v>0</v>
      </c>
      <c r="D52" s="189" t="s">
        <v>429</v>
      </c>
      <c r="E52" s="189"/>
      <c r="F52" s="189"/>
      <c r="G52" s="189"/>
      <c r="H52" s="189"/>
      <c r="I52" s="189"/>
      <c r="J52" s="375"/>
      <c r="K52" s="91">
        <v>0</v>
      </c>
      <c r="L52" s="92">
        <v>0</v>
      </c>
    </row>
    <row r="53" spans="1:15" ht="12.75" customHeight="1" x14ac:dyDescent="0.2">
      <c r="C53" s="183"/>
      <c r="D53" s="189"/>
      <c r="E53" s="189"/>
      <c r="F53" s="189"/>
      <c r="G53" s="189"/>
      <c r="H53" s="189"/>
      <c r="I53" s="189"/>
      <c r="J53" s="376"/>
      <c r="K53" s="93">
        <v>0</v>
      </c>
      <c r="L53" s="94">
        <v>0</v>
      </c>
    </row>
    <row r="54" spans="1:15" ht="42.75" customHeight="1" x14ac:dyDescent="0.2">
      <c r="B54" s="466" t="s">
        <v>376</v>
      </c>
      <c r="C54" s="466"/>
      <c r="D54" s="466"/>
      <c r="E54" s="466"/>
      <c r="F54" s="466"/>
      <c r="G54" s="466"/>
      <c r="H54" s="466"/>
      <c r="I54" s="466"/>
      <c r="K54" s="45" t="s">
        <v>63</v>
      </c>
      <c r="L54" s="74">
        <f>(K49*L49+K50*L50+K51*L51+K52*L52+K53*L53)/SUM(K49:K53)</f>
        <v>2</v>
      </c>
    </row>
    <row r="55" spans="1:15" ht="15.75" customHeight="1" x14ac:dyDescent="0.2">
      <c r="A55" s="45" t="s">
        <v>113</v>
      </c>
      <c r="B55" s="83" t="s">
        <v>434</v>
      </c>
      <c r="C55" s="55" t="s">
        <v>435</v>
      </c>
      <c r="D55" s="55"/>
      <c r="G55" s="45"/>
      <c r="I55" s="87" t="str">
        <f>B55</f>
        <v>3.2.1</v>
      </c>
      <c r="J55" s="45" t="s">
        <v>69</v>
      </c>
      <c r="K55" s="119" t="s">
        <v>4</v>
      </c>
      <c r="L55" s="119"/>
    </row>
    <row r="56" spans="1:15" ht="19.5" customHeight="1" x14ac:dyDescent="0.2">
      <c r="C56" s="359"/>
      <c r="D56" s="359"/>
      <c r="E56" s="359"/>
      <c r="F56" s="359"/>
      <c r="G56" s="359"/>
      <c r="I56" s="101">
        <f>L54</f>
        <v>2</v>
      </c>
      <c r="J56" s="78">
        <v>1</v>
      </c>
      <c r="K56" s="118">
        <f>I56*J56</f>
        <v>2</v>
      </c>
      <c r="N56" s="183"/>
      <c r="O56" s="98">
        <f>K56</f>
        <v>2</v>
      </c>
    </row>
    <row r="57" spans="1:15" ht="19.5" customHeight="1" x14ac:dyDescent="0.2">
      <c r="C57" s="183"/>
      <c r="D57" s="183"/>
      <c r="E57" s="183"/>
      <c r="F57" s="183"/>
      <c r="G57" s="183"/>
      <c r="H57" s="183"/>
      <c r="I57" s="183"/>
      <c r="J57" s="183"/>
      <c r="K57" s="183"/>
      <c r="L57" s="183"/>
      <c r="M57" s="183"/>
      <c r="N57" s="183"/>
      <c r="O57" s="183"/>
    </row>
    <row r="58" spans="1:15" x14ac:dyDescent="0.2">
      <c r="A58" s="382" t="str">
        <f>Criteria1.1.1!D83</f>
        <v>Transport</v>
      </c>
      <c r="B58" s="383"/>
      <c r="C58" s="383"/>
      <c r="D58" s="383"/>
      <c r="E58" s="70"/>
      <c r="F58" s="70"/>
      <c r="G58" s="70"/>
      <c r="H58" s="70"/>
      <c r="I58" s="70"/>
      <c r="J58" s="70"/>
      <c r="K58" s="120"/>
      <c r="L58" s="120"/>
      <c r="M58" s="184"/>
    </row>
    <row r="59" spans="1:15" ht="18" customHeight="1" x14ac:dyDescent="0.2">
      <c r="A59" s="45"/>
      <c r="B59" s="58" t="s">
        <v>120</v>
      </c>
      <c r="C59" s="56">
        <v>4</v>
      </c>
      <c r="D59" s="467" t="s">
        <v>431</v>
      </c>
      <c r="E59" s="467"/>
      <c r="F59" s="467"/>
      <c r="G59" s="467"/>
      <c r="H59" s="467"/>
      <c r="I59" s="467"/>
      <c r="J59" s="374" t="s">
        <v>140</v>
      </c>
      <c r="K59" s="194" t="s">
        <v>139</v>
      </c>
      <c r="L59" s="89" t="s">
        <v>23</v>
      </c>
      <c r="M59" s="184"/>
    </row>
    <row r="60" spans="1:15" ht="18" customHeight="1" x14ac:dyDescent="0.2">
      <c r="B60" s="58" t="s">
        <v>121</v>
      </c>
      <c r="C60" s="56">
        <v>3</v>
      </c>
      <c r="D60" s="467" t="s">
        <v>428</v>
      </c>
      <c r="E60" s="467"/>
      <c r="F60" s="467"/>
      <c r="G60" s="467"/>
      <c r="H60" s="467"/>
      <c r="I60" s="467"/>
      <c r="J60" s="375"/>
      <c r="K60" s="91"/>
      <c r="L60" s="92"/>
      <c r="M60" s="184"/>
    </row>
    <row r="61" spans="1:15" x14ac:dyDescent="0.2">
      <c r="B61" s="58" t="s">
        <v>63</v>
      </c>
      <c r="C61" s="56">
        <v>2</v>
      </c>
      <c r="D61" s="467" t="s">
        <v>433</v>
      </c>
      <c r="E61" s="467"/>
      <c r="F61" s="467"/>
      <c r="G61" s="467"/>
      <c r="H61" s="467"/>
      <c r="I61" s="467"/>
      <c r="J61" s="375"/>
      <c r="K61" s="91">
        <v>0</v>
      </c>
      <c r="L61" s="92">
        <v>0</v>
      </c>
    </row>
    <row r="62" spans="1:15" x14ac:dyDescent="0.2">
      <c r="B62" s="58" t="s">
        <v>124</v>
      </c>
      <c r="C62" s="56">
        <v>1</v>
      </c>
      <c r="D62" s="467" t="s">
        <v>432</v>
      </c>
      <c r="E62" s="467"/>
      <c r="F62" s="467"/>
      <c r="G62" s="467"/>
      <c r="H62" s="467"/>
      <c r="I62" s="467"/>
      <c r="J62" s="375"/>
      <c r="K62" s="91">
        <v>1</v>
      </c>
      <c r="L62" s="92">
        <v>2</v>
      </c>
    </row>
    <row r="63" spans="1:15" ht="12.75" customHeight="1" x14ac:dyDescent="0.2">
      <c r="C63" s="183">
        <v>0</v>
      </c>
      <c r="D63" s="189" t="s">
        <v>429</v>
      </c>
      <c r="E63" s="189"/>
      <c r="F63" s="189"/>
      <c r="G63" s="189"/>
      <c r="H63" s="189"/>
      <c r="I63" s="189"/>
      <c r="J63" s="375"/>
      <c r="K63" s="91">
        <v>0</v>
      </c>
      <c r="L63" s="92">
        <v>0</v>
      </c>
    </row>
    <row r="64" spans="1:15" ht="12.75" customHeight="1" x14ac:dyDescent="0.2">
      <c r="C64" s="183"/>
      <c r="D64" s="189"/>
      <c r="E64" s="189"/>
      <c r="F64" s="189"/>
      <c r="G64" s="189"/>
      <c r="H64" s="189"/>
      <c r="I64" s="189"/>
      <c r="J64" s="376"/>
      <c r="K64" s="93">
        <v>0</v>
      </c>
      <c r="L64" s="94">
        <v>0</v>
      </c>
    </row>
    <row r="65" spans="1:15" ht="42.75" customHeight="1" x14ac:dyDescent="0.2">
      <c r="B65" s="466" t="s">
        <v>376</v>
      </c>
      <c r="C65" s="466"/>
      <c r="D65" s="466"/>
      <c r="E65" s="466"/>
      <c r="F65" s="466"/>
      <c r="G65" s="466"/>
      <c r="H65" s="466"/>
      <c r="I65" s="466"/>
      <c r="K65" s="45" t="s">
        <v>63</v>
      </c>
      <c r="L65" s="74">
        <f>(K60*L60+K61*L61+K62*L62+K63*L63+K64*L64)/SUM(K60:K64)</f>
        <v>2</v>
      </c>
    </row>
    <row r="66" spans="1:15" ht="15.75" customHeight="1" x14ac:dyDescent="0.2">
      <c r="A66" s="45" t="s">
        <v>113</v>
      </c>
      <c r="B66" s="83" t="s">
        <v>434</v>
      </c>
      <c r="C66" s="55" t="s">
        <v>435</v>
      </c>
      <c r="D66" s="55"/>
      <c r="G66" s="45"/>
      <c r="I66" s="87" t="str">
        <f>B66</f>
        <v>3.2.1</v>
      </c>
      <c r="J66" s="45" t="s">
        <v>69</v>
      </c>
      <c r="K66" s="119" t="s">
        <v>4</v>
      </c>
      <c r="L66" s="119"/>
    </row>
    <row r="67" spans="1:15" ht="19.5" customHeight="1" x14ac:dyDescent="0.2">
      <c r="C67" s="359"/>
      <c r="D67" s="359"/>
      <c r="E67" s="359"/>
      <c r="F67" s="359"/>
      <c r="G67" s="359"/>
      <c r="I67" s="101">
        <f>L65</f>
        <v>2</v>
      </c>
      <c r="J67" s="78">
        <v>1</v>
      </c>
      <c r="K67" s="118">
        <f>I67*J67</f>
        <v>2</v>
      </c>
      <c r="N67" s="183"/>
      <c r="O67" s="98">
        <f>K67</f>
        <v>2</v>
      </c>
    </row>
    <row r="69" spans="1:15" x14ac:dyDescent="0.2">
      <c r="A69" s="382" t="str">
        <f>Criteria1.1.1!D92</f>
        <v>Environment</v>
      </c>
      <c r="B69" s="383"/>
      <c r="C69" s="383"/>
      <c r="D69" s="383"/>
      <c r="E69" s="70"/>
      <c r="F69" s="70"/>
      <c r="G69" s="70"/>
      <c r="H69" s="70"/>
      <c r="I69" s="70"/>
      <c r="J69" s="70"/>
      <c r="K69" s="120"/>
      <c r="L69" s="120"/>
      <c r="M69" s="262"/>
    </row>
    <row r="70" spans="1:15" ht="18" customHeight="1" x14ac:dyDescent="0.2">
      <c r="A70" s="45"/>
      <c r="B70" s="58" t="s">
        <v>120</v>
      </c>
      <c r="C70" s="56">
        <v>4</v>
      </c>
      <c r="D70" s="467" t="s">
        <v>431</v>
      </c>
      <c r="E70" s="467"/>
      <c r="F70" s="467"/>
      <c r="G70" s="467"/>
      <c r="H70" s="467"/>
      <c r="I70" s="467"/>
      <c r="J70" s="374" t="s">
        <v>140</v>
      </c>
      <c r="K70" s="194" t="s">
        <v>139</v>
      </c>
      <c r="L70" s="89" t="s">
        <v>23</v>
      </c>
      <c r="M70" s="262"/>
    </row>
    <row r="71" spans="1:15" ht="18" customHeight="1" x14ac:dyDescent="0.2">
      <c r="B71" s="58" t="s">
        <v>121</v>
      </c>
      <c r="C71" s="56">
        <v>3</v>
      </c>
      <c r="D71" s="467" t="s">
        <v>428</v>
      </c>
      <c r="E71" s="467"/>
      <c r="F71" s="467"/>
      <c r="G71" s="467"/>
      <c r="H71" s="467"/>
      <c r="I71" s="467"/>
      <c r="J71" s="375"/>
      <c r="K71" s="91"/>
      <c r="L71" s="92"/>
      <c r="M71" s="262"/>
    </row>
    <row r="72" spans="1:15" x14ac:dyDescent="0.2">
      <c r="B72" s="58" t="s">
        <v>63</v>
      </c>
      <c r="C72" s="56">
        <v>2</v>
      </c>
      <c r="D72" s="467" t="s">
        <v>433</v>
      </c>
      <c r="E72" s="467"/>
      <c r="F72" s="467"/>
      <c r="G72" s="467"/>
      <c r="H72" s="467"/>
      <c r="I72" s="467"/>
      <c r="J72" s="375"/>
      <c r="K72" s="91">
        <v>0</v>
      </c>
      <c r="L72" s="92">
        <v>0</v>
      </c>
    </row>
    <row r="73" spans="1:15" x14ac:dyDescent="0.2">
      <c r="B73" s="58" t="s">
        <v>124</v>
      </c>
      <c r="C73" s="56">
        <v>1</v>
      </c>
      <c r="D73" s="467" t="s">
        <v>432</v>
      </c>
      <c r="E73" s="467"/>
      <c r="F73" s="467"/>
      <c r="G73" s="467"/>
      <c r="H73" s="467"/>
      <c r="I73" s="467"/>
      <c r="J73" s="375"/>
      <c r="K73" s="91">
        <v>1</v>
      </c>
      <c r="L73" s="92">
        <v>2</v>
      </c>
    </row>
    <row r="74" spans="1:15" ht="12.75" customHeight="1" x14ac:dyDescent="0.2">
      <c r="C74" s="259">
        <v>0</v>
      </c>
      <c r="D74" s="265" t="s">
        <v>429</v>
      </c>
      <c r="E74" s="265"/>
      <c r="F74" s="265"/>
      <c r="G74" s="265"/>
      <c r="H74" s="265"/>
      <c r="I74" s="265"/>
      <c r="J74" s="375"/>
      <c r="K74" s="91">
        <v>0</v>
      </c>
      <c r="L74" s="92">
        <v>0</v>
      </c>
    </row>
    <row r="75" spans="1:15" ht="12.75" customHeight="1" x14ac:dyDescent="0.2">
      <c r="C75" s="259"/>
      <c r="D75" s="265"/>
      <c r="E75" s="265"/>
      <c r="F75" s="265"/>
      <c r="G75" s="265"/>
      <c r="H75" s="265"/>
      <c r="I75" s="265"/>
      <c r="J75" s="376"/>
      <c r="K75" s="93">
        <v>0</v>
      </c>
      <c r="L75" s="94">
        <v>0</v>
      </c>
    </row>
    <row r="76" spans="1:15" ht="42.75" customHeight="1" x14ac:dyDescent="0.2">
      <c r="B76" s="466" t="s">
        <v>376</v>
      </c>
      <c r="C76" s="466"/>
      <c r="D76" s="466"/>
      <c r="E76" s="466"/>
      <c r="F76" s="466"/>
      <c r="G76" s="466"/>
      <c r="H76" s="466"/>
      <c r="I76" s="466"/>
      <c r="K76" s="45" t="s">
        <v>63</v>
      </c>
      <c r="L76" s="74">
        <f>(K71*L71+K72*L72+K73*L73+K74*L74+K75*L75)/SUM(K71:K75)</f>
        <v>2</v>
      </c>
    </row>
    <row r="77" spans="1:15" ht="15.75" customHeight="1" x14ac:dyDescent="0.2">
      <c r="A77" s="45" t="s">
        <v>113</v>
      </c>
      <c r="B77" s="83" t="s">
        <v>434</v>
      </c>
      <c r="C77" s="55" t="s">
        <v>435</v>
      </c>
      <c r="D77" s="55"/>
      <c r="G77" s="45"/>
      <c r="I77" s="87" t="str">
        <f>B77</f>
        <v>3.2.1</v>
      </c>
      <c r="J77" s="45" t="s">
        <v>69</v>
      </c>
      <c r="K77" s="119" t="s">
        <v>4</v>
      </c>
      <c r="L77" s="119"/>
    </row>
    <row r="78" spans="1:15" ht="19.5" customHeight="1" x14ac:dyDescent="0.2">
      <c r="C78" s="359"/>
      <c r="D78" s="359"/>
      <c r="E78" s="359"/>
      <c r="F78" s="359"/>
      <c r="G78" s="359"/>
      <c r="I78" s="101">
        <f>L76</f>
        <v>2</v>
      </c>
      <c r="J78" s="78">
        <v>1</v>
      </c>
      <c r="K78" s="118">
        <f>I78*J78</f>
        <v>2</v>
      </c>
      <c r="N78" s="259"/>
      <c r="O78" s="98">
        <f>K78</f>
        <v>2</v>
      </c>
    </row>
    <row r="80" spans="1:15" x14ac:dyDescent="0.2">
      <c r="A80" s="382" t="str">
        <f>Criteria1.1.1!D103</f>
        <v>Agriculture and Rural Development</v>
      </c>
      <c r="B80" s="383"/>
      <c r="C80" s="383"/>
      <c r="D80" s="383"/>
      <c r="E80" s="70"/>
      <c r="F80" s="70"/>
      <c r="G80" s="70"/>
      <c r="H80" s="70"/>
      <c r="I80" s="70"/>
      <c r="J80" s="70"/>
      <c r="K80" s="120"/>
      <c r="L80" s="120"/>
      <c r="M80" s="262"/>
    </row>
    <row r="81" spans="1:15" ht="18" customHeight="1" x14ac:dyDescent="0.2">
      <c r="A81" s="45"/>
      <c r="B81" s="58" t="s">
        <v>120</v>
      </c>
      <c r="C81" s="56">
        <v>4</v>
      </c>
      <c r="D81" s="467" t="s">
        <v>431</v>
      </c>
      <c r="E81" s="467"/>
      <c r="F81" s="467"/>
      <c r="G81" s="467"/>
      <c r="H81" s="467"/>
      <c r="I81" s="467"/>
      <c r="J81" s="374" t="s">
        <v>140</v>
      </c>
      <c r="K81" s="194" t="s">
        <v>139</v>
      </c>
      <c r="L81" s="89" t="s">
        <v>23</v>
      </c>
      <c r="M81" s="262"/>
    </row>
    <row r="82" spans="1:15" ht="18" customHeight="1" x14ac:dyDescent="0.2">
      <c r="B82" s="58" t="s">
        <v>121</v>
      </c>
      <c r="C82" s="56">
        <v>3</v>
      </c>
      <c r="D82" s="467" t="s">
        <v>428</v>
      </c>
      <c r="E82" s="467"/>
      <c r="F82" s="467"/>
      <c r="G82" s="467"/>
      <c r="H82" s="467"/>
      <c r="I82" s="467"/>
      <c r="J82" s="375"/>
      <c r="K82" s="91"/>
      <c r="L82" s="92"/>
      <c r="M82" s="262"/>
    </row>
    <row r="83" spans="1:15" x14ac:dyDescent="0.2">
      <c r="B83" s="58" t="s">
        <v>63</v>
      </c>
      <c r="C83" s="56">
        <v>2</v>
      </c>
      <c r="D83" s="467" t="s">
        <v>433</v>
      </c>
      <c r="E83" s="467"/>
      <c r="F83" s="467"/>
      <c r="G83" s="467"/>
      <c r="H83" s="467"/>
      <c r="I83" s="467"/>
      <c r="J83" s="375"/>
      <c r="K83" s="91">
        <v>0</v>
      </c>
      <c r="L83" s="92">
        <v>0</v>
      </c>
    </row>
    <row r="84" spans="1:15" x14ac:dyDescent="0.2">
      <c r="B84" s="58" t="s">
        <v>124</v>
      </c>
      <c r="C84" s="56">
        <v>1</v>
      </c>
      <c r="D84" s="467" t="s">
        <v>432</v>
      </c>
      <c r="E84" s="467"/>
      <c r="F84" s="467"/>
      <c r="G84" s="467"/>
      <c r="H84" s="467"/>
      <c r="I84" s="467"/>
      <c r="J84" s="375"/>
      <c r="K84" s="91">
        <v>1</v>
      </c>
      <c r="L84" s="92">
        <v>2</v>
      </c>
    </row>
    <row r="85" spans="1:15" ht="12.75" customHeight="1" x14ac:dyDescent="0.2">
      <c r="C85" s="259">
        <v>0</v>
      </c>
      <c r="D85" s="265" t="s">
        <v>429</v>
      </c>
      <c r="E85" s="265"/>
      <c r="F85" s="265"/>
      <c r="G85" s="265"/>
      <c r="H85" s="265"/>
      <c r="I85" s="265"/>
      <c r="J85" s="375"/>
      <c r="K85" s="91">
        <v>0</v>
      </c>
      <c r="L85" s="92">
        <v>0</v>
      </c>
    </row>
    <row r="86" spans="1:15" ht="12.75" customHeight="1" x14ac:dyDescent="0.2">
      <c r="C86" s="259"/>
      <c r="D86" s="265"/>
      <c r="E86" s="265"/>
      <c r="F86" s="265"/>
      <c r="G86" s="265"/>
      <c r="H86" s="265"/>
      <c r="I86" s="265"/>
      <c r="J86" s="376"/>
      <c r="K86" s="93">
        <v>0</v>
      </c>
      <c r="L86" s="94">
        <v>0</v>
      </c>
    </row>
    <row r="87" spans="1:15" ht="42.75" customHeight="1" x14ac:dyDescent="0.2">
      <c r="B87" s="466" t="s">
        <v>376</v>
      </c>
      <c r="C87" s="466"/>
      <c r="D87" s="466"/>
      <c r="E87" s="466"/>
      <c r="F87" s="466"/>
      <c r="G87" s="466"/>
      <c r="H87" s="466"/>
      <c r="I87" s="466"/>
      <c r="K87" s="45" t="s">
        <v>63</v>
      </c>
      <c r="L87" s="74">
        <f>(K82*L82+K83*L83+K84*L84+K85*L85+K86*L86)/SUM(K82:K86)</f>
        <v>2</v>
      </c>
    </row>
    <row r="88" spans="1:15" ht="15.75" customHeight="1" x14ac:dyDescent="0.2">
      <c r="A88" s="45" t="s">
        <v>113</v>
      </c>
      <c r="B88" s="83" t="s">
        <v>434</v>
      </c>
      <c r="C88" s="55" t="s">
        <v>435</v>
      </c>
      <c r="D88" s="55"/>
      <c r="G88" s="45"/>
      <c r="I88" s="87" t="str">
        <f>B88</f>
        <v>3.2.1</v>
      </c>
      <c r="J88" s="45" t="s">
        <v>69</v>
      </c>
      <c r="K88" s="119" t="s">
        <v>4</v>
      </c>
      <c r="L88" s="119"/>
    </row>
    <row r="89" spans="1:15" ht="19.5" customHeight="1" x14ac:dyDescent="0.2">
      <c r="C89" s="359"/>
      <c r="D89" s="359"/>
      <c r="E89" s="359"/>
      <c r="F89" s="359"/>
      <c r="G89" s="359"/>
      <c r="I89" s="101">
        <f>L87</f>
        <v>2</v>
      </c>
      <c r="J89" s="78">
        <v>1</v>
      </c>
      <c r="K89" s="118">
        <f>I89*J89</f>
        <v>2</v>
      </c>
      <c r="N89" s="259"/>
      <c r="O89" s="98">
        <f>K89</f>
        <v>2</v>
      </c>
    </row>
  </sheetData>
  <mergeCells count="66">
    <mergeCell ref="B87:I87"/>
    <mergeCell ref="C89:G89"/>
    <mergeCell ref="B76:I76"/>
    <mergeCell ref="C78:G78"/>
    <mergeCell ref="A80:D80"/>
    <mergeCell ref="D81:I81"/>
    <mergeCell ref="J81:J86"/>
    <mergeCell ref="D82:I82"/>
    <mergeCell ref="D83:I83"/>
    <mergeCell ref="D84:I84"/>
    <mergeCell ref="A69:D69"/>
    <mergeCell ref="D70:I70"/>
    <mergeCell ref="J70:J75"/>
    <mergeCell ref="D71:I71"/>
    <mergeCell ref="D72:I72"/>
    <mergeCell ref="D73:I73"/>
    <mergeCell ref="B65:I65"/>
    <mergeCell ref="C67:G67"/>
    <mergeCell ref="D59:I59"/>
    <mergeCell ref="J59:J64"/>
    <mergeCell ref="D60:I60"/>
    <mergeCell ref="D61:I61"/>
    <mergeCell ref="D62:I62"/>
    <mergeCell ref="B54:I54"/>
    <mergeCell ref="C56:G56"/>
    <mergeCell ref="A58:D58"/>
    <mergeCell ref="D48:I48"/>
    <mergeCell ref="J48:J53"/>
    <mergeCell ref="D49:I49"/>
    <mergeCell ref="D50:I50"/>
    <mergeCell ref="D51:I51"/>
    <mergeCell ref="B43:I43"/>
    <mergeCell ref="C45:G45"/>
    <mergeCell ref="A47:D47"/>
    <mergeCell ref="D37:I37"/>
    <mergeCell ref="J37:J42"/>
    <mergeCell ref="D38:I38"/>
    <mergeCell ref="D39:I39"/>
    <mergeCell ref="D40:I40"/>
    <mergeCell ref="B32:I32"/>
    <mergeCell ref="C34:G34"/>
    <mergeCell ref="A36:C36"/>
    <mergeCell ref="D26:I26"/>
    <mergeCell ref="J26:J31"/>
    <mergeCell ref="D27:I27"/>
    <mergeCell ref="D28:I28"/>
    <mergeCell ref="D29:I29"/>
    <mergeCell ref="B21:I21"/>
    <mergeCell ref="C23:G23"/>
    <mergeCell ref="A25:D25"/>
    <mergeCell ref="D15:I15"/>
    <mergeCell ref="J15:J20"/>
    <mergeCell ref="D16:I16"/>
    <mergeCell ref="D17:I17"/>
    <mergeCell ref="D18:I18"/>
    <mergeCell ref="A14:C14"/>
    <mergeCell ref="D4:I4"/>
    <mergeCell ref="J4:J9"/>
    <mergeCell ref="D5:I5"/>
    <mergeCell ref="D6:I6"/>
    <mergeCell ref="D7:I7"/>
    <mergeCell ref="F1:M1"/>
    <mergeCell ref="A2:I2"/>
    <mergeCell ref="A3:C3"/>
    <mergeCell ref="B10:I10"/>
    <mergeCell ref="C12:G12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9"/>
  <sheetViews>
    <sheetView tabSelected="1" topLeftCell="B3" zoomScale="115" zoomScaleNormal="115" zoomScalePageLayoutView="115" workbookViewId="0">
      <selection activeCell="B3" sqref="B3:K3"/>
    </sheetView>
  </sheetViews>
  <sheetFormatPr defaultColWidth="8.85546875" defaultRowHeight="12.75" x14ac:dyDescent="0.2"/>
  <cols>
    <col min="1" max="1" width="36.42578125" style="47" customWidth="1"/>
    <col min="2" max="18" width="10.7109375" style="47" customWidth="1"/>
    <col min="19" max="19" width="11.42578125" style="47" customWidth="1"/>
    <col min="20" max="20" width="9.42578125" style="47" customWidth="1"/>
    <col min="21" max="259" width="8.85546875" style="47"/>
    <col min="260" max="260" width="34.42578125" style="47" customWidth="1"/>
    <col min="261" max="261" width="7.42578125" style="47" customWidth="1"/>
    <col min="262" max="262" width="8.85546875" style="47"/>
    <col min="263" max="263" width="7" style="47" customWidth="1"/>
    <col min="264" max="264" width="7.28515625" style="47" customWidth="1"/>
    <col min="265" max="265" width="8.140625" style="47" customWidth="1"/>
    <col min="266" max="266" width="8.85546875" style="47"/>
    <col min="267" max="267" width="8.28515625" style="47" customWidth="1"/>
    <col min="268" max="268" width="8.85546875" style="47"/>
    <col min="269" max="269" width="8" style="47" customWidth="1"/>
    <col min="270" max="270" width="8.28515625" style="47" customWidth="1"/>
    <col min="271" max="271" width="8.42578125" style="47" customWidth="1"/>
    <col min="272" max="272" width="8.140625" style="47" customWidth="1"/>
    <col min="273" max="274" width="9.7109375" style="47" customWidth="1"/>
    <col min="275" max="275" width="10.140625" style="47" customWidth="1"/>
    <col min="276" max="276" width="5" style="47" customWidth="1"/>
    <col min="277" max="515" width="8.85546875" style="47"/>
    <col min="516" max="516" width="34.42578125" style="47" customWidth="1"/>
    <col min="517" max="517" width="7.42578125" style="47" customWidth="1"/>
    <col min="518" max="518" width="8.85546875" style="47"/>
    <col min="519" max="519" width="7" style="47" customWidth="1"/>
    <col min="520" max="520" width="7.28515625" style="47" customWidth="1"/>
    <col min="521" max="521" width="8.140625" style="47" customWidth="1"/>
    <col min="522" max="522" width="8.85546875" style="47"/>
    <col min="523" max="523" width="8.28515625" style="47" customWidth="1"/>
    <col min="524" max="524" width="8.85546875" style="47"/>
    <col min="525" max="525" width="8" style="47" customWidth="1"/>
    <col min="526" max="526" width="8.28515625" style="47" customWidth="1"/>
    <col min="527" max="527" width="8.42578125" style="47" customWidth="1"/>
    <col min="528" max="528" width="8.140625" style="47" customWidth="1"/>
    <col min="529" max="530" width="9.7109375" style="47" customWidth="1"/>
    <col min="531" max="531" width="10.140625" style="47" customWidth="1"/>
    <col min="532" max="532" width="5" style="47" customWidth="1"/>
    <col min="533" max="771" width="8.85546875" style="47"/>
    <col min="772" max="772" width="34.42578125" style="47" customWidth="1"/>
    <col min="773" max="773" width="7.42578125" style="47" customWidth="1"/>
    <col min="774" max="774" width="8.85546875" style="47"/>
    <col min="775" max="775" width="7" style="47" customWidth="1"/>
    <col min="776" max="776" width="7.28515625" style="47" customWidth="1"/>
    <col min="777" max="777" width="8.140625" style="47" customWidth="1"/>
    <col min="778" max="778" width="8.85546875" style="47"/>
    <col min="779" max="779" width="8.28515625" style="47" customWidth="1"/>
    <col min="780" max="780" width="8.85546875" style="47"/>
    <col min="781" max="781" width="8" style="47" customWidth="1"/>
    <col min="782" max="782" width="8.28515625" style="47" customWidth="1"/>
    <col min="783" max="783" width="8.42578125" style="47" customWidth="1"/>
    <col min="784" max="784" width="8.140625" style="47" customWidth="1"/>
    <col min="785" max="786" width="9.7109375" style="47" customWidth="1"/>
    <col min="787" max="787" width="10.140625" style="47" customWidth="1"/>
    <col min="788" max="788" width="5" style="47" customWidth="1"/>
    <col min="789" max="1027" width="8.85546875" style="47"/>
    <col min="1028" max="1028" width="34.42578125" style="47" customWidth="1"/>
    <col min="1029" max="1029" width="7.42578125" style="47" customWidth="1"/>
    <col min="1030" max="1030" width="8.85546875" style="47"/>
    <col min="1031" max="1031" width="7" style="47" customWidth="1"/>
    <col min="1032" max="1032" width="7.28515625" style="47" customWidth="1"/>
    <col min="1033" max="1033" width="8.140625" style="47" customWidth="1"/>
    <col min="1034" max="1034" width="8.85546875" style="47"/>
    <col min="1035" max="1035" width="8.28515625" style="47" customWidth="1"/>
    <col min="1036" max="1036" width="8.85546875" style="47"/>
    <col min="1037" max="1037" width="8" style="47" customWidth="1"/>
    <col min="1038" max="1038" width="8.28515625" style="47" customWidth="1"/>
    <col min="1039" max="1039" width="8.42578125" style="47" customWidth="1"/>
    <col min="1040" max="1040" width="8.140625" style="47" customWidth="1"/>
    <col min="1041" max="1042" width="9.7109375" style="47" customWidth="1"/>
    <col min="1043" max="1043" width="10.140625" style="47" customWidth="1"/>
    <col min="1044" max="1044" width="5" style="47" customWidth="1"/>
    <col min="1045" max="1283" width="8.85546875" style="47"/>
    <col min="1284" max="1284" width="34.42578125" style="47" customWidth="1"/>
    <col min="1285" max="1285" width="7.42578125" style="47" customWidth="1"/>
    <col min="1286" max="1286" width="8.85546875" style="47"/>
    <col min="1287" max="1287" width="7" style="47" customWidth="1"/>
    <col min="1288" max="1288" width="7.28515625" style="47" customWidth="1"/>
    <col min="1289" max="1289" width="8.140625" style="47" customWidth="1"/>
    <col min="1290" max="1290" width="8.85546875" style="47"/>
    <col min="1291" max="1291" width="8.28515625" style="47" customWidth="1"/>
    <col min="1292" max="1292" width="8.85546875" style="47"/>
    <col min="1293" max="1293" width="8" style="47" customWidth="1"/>
    <col min="1294" max="1294" width="8.28515625" style="47" customWidth="1"/>
    <col min="1295" max="1295" width="8.42578125" style="47" customWidth="1"/>
    <col min="1296" max="1296" width="8.140625" style="47" customWidth="1"/>
    <col min="1297" max="1298" width="9.7109375" style="47" customWidth="1"/>
    <col min="1299" max="1299" width="10.140625" style="47" customWidth="1"/>
    <col min="1300" max="1300" width="5" style="47" customWidth="1"/>
    <col min="1301" max="1539" width="8.85546875" style="47"/>
    <col min="1540" max="1540" width="34.42578125" style="47" customWidth="1"/>
    <col min="1541" max="1541" width="7.42578125" style="47" customWidth="1"/>
    <col min="1542" max="1542" width="8.85546875" style="47"/>
    <col min="1543" max="1543" width="7" style="47" customWidth="1"/>
    <col min="1544" max="1544" width="7.28515625" style="47" customWidth="1"/>
    <col min="1545" max="1545" width="8.140625" style="47" customWidth="1"/>
    <col min="1546" max="1546" width="8.85546875" style="47"/>
    <col min="1547" max="1547" width="8.28515625" style="47" customWidth="1"/>
    <col min="1548" max="1548" width="8.85546875" style="47"/>
    <col min="1549" max="1549" width="8" style="47" customWidth="1"/>
    <col min="1550" max="1550" width="8.28515625" style="47" customWidth="1"/>
    <col min="1551" max="1551" width="8.42578125" style="47" customWidth="1"/>
    <col min="1552" max="1552" width="8.140625" style="47" customWidth="1"/>
    <col min="1553" max="1554" width="9.7109375" style="47" customWidth="1"/>
    <col min="1555" max="1555" width="10.140625" style="47" customWidth="1"/>
    <col min="1556" max="1556" width="5" style="47" customWidth="1"/>
    <col min="1557" max="1795" width="8.85546875" style="47"/>
    <col min="1796" max="1796" width="34.42578125" style="47" customWidth="1"/>
    <col min="1797" max="1797" width="7.42578125" style="47" customWidth="1"/>
    <col min="1798" max="1798" width="8.85546875" style="47"/>
    <col min="1799" max="1799" width="7" style="47" customWidth="1"/>
    <col min="1800" max="1800" width="7.28515625" style="47" customWidth="1"/>
    <col min="1801" max="1801" width="8.140625" style="47" customWidth="1"/>
    <col min="1802" max="1802" width="8.85546875" style="47"/>
    <col min="1803" max="1803" width="8.28515625" style="47" customWidth="1"/>
    <col min="1804" max="1804" width="8.85546875" style="47"/>
    <col min="1805" max="1805" width="8" style="47" customWidth="1"/>
    <col min="1806" max="1806" width="8.28515625" style="47" customWidth="1"/>
    <col min="1807" max="1807" width="8.42578125" style="47" customWidth="1"/>
    <col min="1808" max="1808" width="8.140625" style="47" customWidth="1"/>
    <col min="1809" max="1810" width="9.7109375" style="47" customWidth="1"/>
    <col min="1811" max="1811" width="10.140625" style="47" customWidth="1"/>
    <col min="1812" max="1812" width="5" style="47" customWidth="1"/>
    <col min="1813" max="2051" width="8.85546875" style="47"/>
    <col min="2052" max="2052" width="34.42578125" style="47" customWidth="1"/>
    <col min="2053" max="2053" width="7.42578125" style="47" customWidth="1"/>
    <col min="2054" max="2054" width="8.85546875" style="47"/>
    <col min="2055" max="2055" width="7" style="47" customWidth="1"/>
    <col min="2056" max="2056" width="7.28515625" style="47" customWidth="1"/>
    <col min="2057" max="2057" width="8.140625" style="47" customWidth="1"/>
    <col min="2058" max="2058" width="8.85546875" style="47"/>
    <col min="2059" max="2059" width="8.28515625" style="47" customWidth="1"/>
    <col min="2060" max="2060" width="8.85546875" style="47"/>
    <col min="2061" max="2061" width="8" style="47" customWidth="1"/>
    <col min="2062" max="2062" width="8.28515625" style="47" customWidth="1"/>
    <col min="2063" max="2063" width="8.42578125" style="47" customWidth="1"/>
    <col min="2064" max="2064" width="8.140625" style="47" customWidth="1"/>
    <col min="2065" max="2066" width="9.7109375" style="47" customWidth="1"/>
    <col min="2067" max="2067" width="10.140625" style="47" customWidth="1"/>
    <col min="2068" max="2068" width="5" style="47" customWidth="1"/>
    <col min="2069" max="2307" width="8.85546875" style="47"/>
    <col min="2308" max="2308" width="34.42578125" style="47" customWidth="1"/>
    <col min="2309" max="2309" width="7.42578125" style="47" customWidth="1"/>
    <col min="2310" max="2310" width="8.85546875" style="47"/>
    <col min="2311" max="2311" width="7" style="47" customWidth="1"/>
    <col min="2312" max="2312" width="7.28515625" style="47" customWidth="1"/>
    <col min="2313" max="2313" width="8.140625" style="47" customWidth="1"/>
    <col min="2314" max="2314" width="8.85546875" style="47"/>
    <col min="2315" max="2315" width="8.28515625" style="47" customWidth="1"/>
    <col min="2316" max="2316" width="8.85546875" style="47"/>
    <col min="2317" max="2317" width="8" style="47" customWidth="1"/>
    <col min="2318" max="2318" width="8.28515625" style="47" customWidth="1"/>
    <col min="2319" max="2319" width="8.42578125" style="47" customWidth="1"/>
    <col min="2320" max="2320" width="8.140625" style="47" customWidth="1"/>
    <col min="2321" max="2322" width="9.7109375" style="47" customWidth="1"/>
    <col min="2323" max="2323" width="10.140625" style="47" customWidth="1"/>
    <col min="2324" max="2324" width="5" style="47" customWidth="1"/>
    <col min="2325" max="2563" width="8.85546875" style="47"/>
    <col min="2564" max="2564" width="34.42578125" style="47" customWidth="1"/>
    <col min="2565" max="2565" width="7.42578125" style="47" customWidth="1"/>
    <col min="2566" max="2566" width="8.85546875" style="47"/>
    <col min="2567" max="2567" width="7" style="47" customWidth="1"/>
    <col min="2568" max="2568" width="7.28515625" style="47" customWidth="1"/>
    <col min="2569" max="2569" width="8.140625" style="47" customWidth="1"/>
    <col min="2570" max="2570" width="8.85546875" style="47"/>
    <col min="2571" max="2571" width="8.28515625" style="47" customWidth="1"/>
    <col min="2572" max="2572" width="8.85546875" style="47"/>
    <col min="2573" max="2573" width="8" style="47" customWidth="1"/>
    <col min="2574" max="2574" width="8.28515625" style="47" customWidth="1"/>
    <col min="2575" max="2575" width="8.42578125" style="47" customWidth="1"/>
    <col min="2576" max="2576" width="8.140625" style="47" customWidth="1"/>
    <col min="2577" max="2578" width="9.7109375" style="47" customWidth="1"/>
    <col min="2579" max="2579" width="10.140625" style="47" customWidth="1"/>
    <col min="2580" max="2580" width="5" style="47" customWidth="1"/>
    <col min="2581" max="2819" width="8.85546875" style="47"/>
    <col min="2820" max="2820" width="34.42578125" style="47" customWidth="1"/>
    <col min="2821" max="2821" width="7.42578125" style="47" customWidth="1"/>
    <col min="2822" max="2822" width="8.85546875" style="47"/>
    <col min="2823" max="2823" width="7" style="47" customWidth="1"/>
    <col min="2824" max="2824" width="7.28515625" style="47" customWidth="1"/>
    <col min="2825" max="2825" width="8.140625" style="47" customWidth="1"/>
    <col min="2826" max="2826" width="8.85546875" style="47"/>
    <col min="2827" max="2827" width="8.28515625" style="47" customWidth="1"/>
    <col min="2828" max="2828" width="8.85546875" style="47"/>
    <col min="2829" max="2829" width="8" style="47" customWidth="1"/>
    <col min="2830" max="2830" width="8.28515625" style="47" customWidth="1"/>
    <col min="2831" max="2831" width="8.42578125" style="47" customWidth="1"/>
    <col min="2832" max="2832" width="8.140625" style="47" customWidth="1"/>
    <col min="2833" max="2834" width="9.7109375" style="47" customWidth="1"/>
    <col min="2835" max="2835" width="10.140625" style="47" customWidth="1"/>
    <col min="2836" max="2836" width="5" style="47" customWidth="1"/>
    <col min="2837" max="3075" width="8.85546875" style="47"/>
    <col min="3076" max="3076" width="34.42578125" style="47" customWidth="1"/>
    <col min="3077" max="3077" width="7.42578125" style="47" customWidth="1"/>
    <col min="3078" max="3078" width="8.85546875" style="47"/>
    <col min="3079" max="3079" width="7" style="47" customWidth="1"/>
    <col min="3080" max="3080" width="7.28515625" style="47" customWidth="1"/>
    <col min="3081" max="3081" width="8.140625" style="47" customWidth="1"/>
    <col min="3082" max="3082" width="8.85546875" style="47"/>
    <col min="3083" max="3083" width="8.28515625" style="47" customWidth="1"/>
    <col min="3084" max="3084" width="8.85546875" style="47"/>
    <col min="3085" max="3085" width="8" style="47" customWidth="1"/>
    <col min="3086" max="3086" width="8.28515625" style="47" customWidth="1"/>
    <col min="3087" max="3087" width="8.42578125" style="47" customWidth="1"/>
    <col min="3088" max="3088" width="8.140625" style="47" customWidth="1"/>
    <col min="3089" max="3090" width="9.7109375" style="47" customWidth="1"/>
    <col min="3091" max="3091" width="10.140625" style="47" customWidth="1"/>
    <col min="3092" max="3092" width="5" style="47" customWidth="1"/>
    <col min="3093" max="3331" width="8.85546875" style="47"/>
    <col min="3332" max="3332" width="34.42578125" style="47" customWidth="1"/>
    <col min="3333" max="3333" width="7.42578125" style="47" customWidth="1"/>
    <col min="3334" max="3334" width="8.85546875" style="47"/>
    <col min="3335" max="3335" width="7" style="47" customWidth="1"/>
    <col min="3336" max="3336" width="7.28515625" style="47" customWidth="1"/>
    <col min="3337" max="3337" width="8.140625" style="47" customWidth="1"/>
    <col min="3338" max="3338" width="8.85546875" style="47"/>
    <col min="3339" max="3339" width="8.28515625" style="47" customWidth="1"/>
    <col min="3340" max="3340" width="8.85546875" style="47"/>
    <col min="3341" max="3341" width="8" style="47" customWidth="1"/>
    <col min="3342" max="3342" width="8.28515625" style="47" customWidth="1"/>
    <col min="3343" max="3343" width="8.42578125" style="47" customWidth="1"/>
    <col min="3344" max="3344" width="8.140625" style="47" customWidth="1"/>
    <col min="3345" max="3346" width="9.7109375" style="47" customWidth="1"/>
    <col min="3347" max="3347" width="10.140625" style="47" customWidth="1"/>
    <col min="3348" max="3348" width="5" style="47" customWidth="1"/>
    <col min="3349" max="3587" width="8.85546875" style="47"/>
    <col min="3588" max="3588" width="34.42578125" style="47" customWidth="1"/>
    <col min="3589" max="3589" width="7.42578125" style="47" customWidth="1"/>
    <col min="3590" max="3590" width="8.85546875" style="47"/>
    <col min="3591" max="3591" width="7" style="47" customWidth="1"/>
    <col min="3592" max="3592" width="7.28515625" style="47" customWidth="1"/>
    <col min="3593" max="3593" width="8.140625" style="47" customWidth="1"/>
    <col min="3594" max="3594" width="8.85546875" style="47"/>
    <col min="3595" max="3595" width="8.28515625" style="47" customWidth="1"/>
    <col min="3596" max="3596" width="8.85546875" style="47"/>
    <col min="3597" max="3597" width="8" style="47" customWidth="1"/>
    <col min="3598" max="3598" width="8.28515625" style="47" customWidth="1"/>
    <col min="3599" max="3599" width="8.42578125" style="47" customWidth="1"/>
    <col min="3600" max="3600" width="8.140625" style="47" customWidth="1"/>
    <col min="3601" max="3602" width="9.7109375" style="47" customWidth="1"/>
    <col min="3603" max="3603" width="10.140625" style="47" customWidth="1"/>
    <col min="3604" max="3604" width="5" style="47" customWidth="1"/>
    <col min="3605" max="3843" width="8.85546875" style="47"/>
    <col min="3844" max="3844" width="34.42578125" style="47" customWidth="1"/>
    <col min="3845" max="3845" width="7.42578125" style="47" customWidth="1"/>
    <col min="3846" max="3846" width="8.85546875" style="47"/>
    <col min="3847" max="3847" width="7" style="47" customWidth="1"/>
    <col min="3848" max="3848" width="7.28515625" style="47" customWidth="1"/>
    <col min="3849" max="3849" width="8.140625" style="47" customWidth="1"/>
    <col min="3850" max="3850" width="8.85546875" style="47"/>
    <col min="3851" max="3851" width="8.28515625" style="47" customWidth="1"/>
    <col min="3852" max="3852" width="8.85546875" style="47"/>
    <col min="3853" max="3853" width="8" style="47" customWidth="1"/>
    <col min="3854" max="3854" width="8.28515625" style="47" customWidth="1"/>
    <col min="3855" max="3855" width="8.42578125" style="47" customWidth="1"/>
    <col min="3856" max="3856" width="8.140625" style="47" customWidth="1"/>
    <col min="3857" max="3858" width="9.7109375" style="47" customWidth="1"/>
    <col min="3859" max="3859" width="10.140625" style="47" customWidth="1"/>
    <col min="3860" max="3860" width="5" style="47" customWidth="1"/>
    <col min="3861" max="4099" width="8.85546875" style="47"/>
    <col min="4100" max="4100" width="34.42578125" style="47" customWidth="1"/>
    <col min="4101" max="4101" width="7.42578125" style="47" customWidth="1"/>
    <col min="4102" max="4102" width="8.85546875" style="47"/>
    <col min="4103" max="4103" width="7" style="47" customWidth="1"/>
    <col min="4104" max="4104" width="7.28515625" style="47" customWidth="1"/>
    <col min="4105" max="4105" width="8.140625" style="47" customWidth="1"/>
    <col min="4106" max="4106" width="8.85546875" style="47"/>
    <col min="4107" max="4107" width="8.28515625" style="47" customWidth="1"/>
    <col min="4108" max="4108" width="8.85546875" style="47"/>
    <col min="4109" max="4109" width="8" style="47" customWidth="1"/>
    <col min="4110" max="4110" width="8.28515625" style="47" customWidth="1"/>
    <col min="4111" max="4111" width="8.42578125" style="47" customWidth="1"/>
    <col min="4112" max="4112" width="8.140625" style="47" customWidth="1"/>
    <col min="4113" max="4114" width="9.7109375" style="47" customWidth="1"/>
    <col min="4115" max="4115" width="10.140625" style="47" customWidth="1"/>
    <col min="4116" max="4116" width="5" style="47" customWidth="1"/>
    <col min="4117" max="4355" width="8.85546875" style="47"/>
    <col min="4356" max="4356" width="34.42578125" style="47" customWidth="1"/>
    <col min="4357" max="4357" width="7.42578125" style="47" customWidth="1"/>
    <col min="4358" max="4358" width="8.85546875" style="47"/>
    <col min="4359" max="4359" width="7" style="47" customWidth="1"/>
    <col min="4360" max="4360" width="7.28515625" style="47" customWidth="1"/>
    <col min="4361" max="4361" width="8.140625" style="47" customWidth="1"/>
    <col min="4362" max="4362" width="8.85546875" style="47"/>
    <col min="4363" max="4363" width="8.28515625" style="47" customWidth="1"/>
    <col min="4364" max="4364" width="8.85546875" style="47"/>
    <col min="4365" max="4365" width="8" style="47" customWidth="1"/>
    <col min="4366" max="4366" width="8.28515625" style="47" customWidth="1"/>
    <col min="4367" max="4367" width="8.42578125" style="47" customWidth="1"/>
    <col min="4368" max="4368" width="8.140625" style="47" customWidth="1"/>
    <col min="4369" max="4370" width="9.7109375" style="47" customWidth="1"/>
    <col min="4371" max="4371" width="10.140625" style="47" customWidth="1"/>
    <col min="4372" max="4372" width="5" style="47" customWidth="1"/>
    <col min="4373" max="4611" width="8.85546875" style="47"/>
    <col min="4612" max="4612" width="34.42578125" style="47" customWidth="1"/>
    <col min="4613" max="4613" width="7.42578125" style="47" customWidth="1"/>
    <col min="4614" max="4614" width="8.85546875" style="47"/>
    <col min="4615" max="4615" width="7" style="47" customWidth="1"/>
    <col min="4616" max="4616" width="7.28515625" style="47" customWidth="1"/>
    <col min="4617" max="4617" width="8.140625" style="47" customWidth="1"/>
    <col min="4618" max="4618" width="8.85546875" style="47"/>
    <col min="4619" max="4619" width="8.28515625" style="47" customWidth="1"/>
    <col min="4620" max="4620" width="8.85546875" style="47"/>
    <col min="4621" max="4621" width="8" style="47" customWidth="1"/>
    <col min="4622" max="4622" width="8.28515625" style="47" customWidth="1"/>
    <col min="4623" max="4623" width="8.42578125" style="47" customWidth="1"/>
    <col min="4624" max="4624" width="8.140625" style="47" customWidth="1"/>
    <col min="4625" max="4626" width="9.7109375" style="47" customWidth="1"/>
    <col min="4627" max="4627" width="10.140625" style="47" customWidth="1"/>
    <col min="4628" max="4628" width="5" style="47" customWidth="1"/>
    <col min="4629" max="4867" width="8.85546875" style="47"/>
    <col min="4868" max="4868" width="34.42578125" style="47" customWidth="1"/>
    <col min="4869" max="4869" width="7.42578125" style="47" customWidth="1"/>
    <col min="4870" max="4870" width="8.85546875" style="47"/>
    <col min="4871" max="4871" width="7" style="47" customWidth="1"/>
    <col min="4872" max="4872" width="7.28515625" style="47" customWidth="1"/>
    <col min="4873" max="4873" width="8.140625" style="47" customWidth="1"/>
    <col min="4874" max="4874" width="8.85546875" style="47"/>
    <col min="4875" max="4875" width="8.28515625" style="47" customWidth="1"/>
    <col min="4876" max="4876" width="8.85546875" style="47"/>
    <col min="4877" max="4877" width="8" style="47" customWidth="1"/>
    <col min="4878" max="4878" width="8.28515625" style="47" customWidth="1"/>
    <col min="4879" max="4879" width="8.42578125" style="47" customWidth="1"/>
    <col min="4880" max="4880" width="8.140625" style="47" customWidth="1"/>
    <col min="4881" max="4882" width="9.7109375" style="47" customWidth="1"/>
    <col min="4883" max="4883" width="10.140625" style="47" customWidth="1"/>
    <col min="4884" max="4884" width="5" style="47" customWidth="1"/>
    <col min="4885" max="5123" width="8.85546875" style="47"/>
    <col min="5124" max="5124" width="34.42578125" style="47" customWidth="1"/>
    <col min="5125" max="5125" width="7.42578125" style="47" customWidth="1"/>
    <col min="5126" max="5126" width="8.85546875" style="47"/>
    <col min="5127" max="5127" width="7" style="47" customWidth="1"/>
    <col min="5128" max="5128" width="7.28515625" style="47" customWidth="1"/>
    <col min="5129" max="5129" width="8.140625" style="47" customWidth="1"/>
    <col min="5130" max="5130" width="8.85546875" style="47"/>
    <col min="5131" max="5131" width="8.28515625" style="47" customWidth="1"/>
    <col min="5132" max="5132" width="8.85546875" style="47"/>
    <col min="5133" max="5133" width="8" style="47" customWidth="1"/>
    <col min="5134" max="5134" width="8.28515625" style="47" customWidth="1"/>
    <col min="5135" max="5135" width="8.42578125" style="47" customWidth="1"/>
    <col min="5136" max="5136" width="8.140625" style="47" customWidth="1"/>
    <col min="5137" max="5138" width="9.7109375" style="47" customWidth="1"/>
    <col min="5139" max="5139" width="10.140625" style="47" customWidth="1"/>
    <col min="5140" max="5140" width="5" style="47" customWidth="1"/>
    <col min="5141" max="5379" width="8.85546875" style="47"/>
    <col min="5380" max="5380" width="34.42578125" style="47" customWidth="1"/>
    <col min="5381" max="5381" width="7.42578125" style="47" customWidth="1"/>
    <col min="5382" max="5382" width="8.85546875" style="47"/>
    <col min="5383" max="5383" width="7" style="47" customWidth="1"/>
    <col min="5384" max="5384" width="7.28515625" style="47" customWidth="1"/>
    <col min="5385" max="5385" width="8.140625" style="47" customWidth="1"/>
    <col min="5386" max="5386" width="8.85546875" style="47"/>
    <col min="5387" max="5387" width="8.28515625" style="47" customWidth="1"/>
    <col min="5388" max="5388" width="8.85546875" style="47"/>
    <col min="5389" max="5389" width="8" style="47" customWidth="1"/>
    <col min="5390" max="5390" width="8.28515625" style="47" customWidth="1"/>
    <col min="5391" max="5391" width="8.42578125" style="47" customWidth="1"/>
    <col min="5392" max="5392" width="8.140625" style="47" customWidth="1"/>
    <col min="5393" max="5394" width="9.7109375" style="47" customWidth="1"/>
    <col min="5395" max="5395" width="10.140625" style="47" customWidth="1"/>
    <col min="5396" max="5396" width="5" style="47" customWidth="1"/>
    <col min="5397" max="5635" width="8.85546875" style="47"/>
    <col min="5636" max="5636" width="34.42578125" style="47" customWidth="1"/>
    <col min="5637" max="5637" width="7.42578125" style="47" customWidth="1"/>
    <col min="5638" max="5638" width="8.85546875" style="47"/>
    <col min="5639" max="5639" width="7" style="47" customWidth="1"/>
    <col min="5640" max="5640" width="7.28515625" style="47" customWidth="1"/>
    <col min="5641" max="5641" width="8.140625" style="47" customWidth="1"/>
    <col min="5642" max="5642" width="8.85546875" style="47"/>
    <col min="5643" max="5643" width="8.28515625" style="47" customWidth="1"/>
    <col min="5644" max="5644" width="8.85546875" style="47"/>
    <col min="5645" max="5645" width="8" style="47" customWidth="1"/>
    <col min="5646" max="5646" width="8.28515625" style="47" customWidth="1"/>
    <col min="5647" max="5647" width="8.42578125" style="47" customWidth="1"/>
    <col min="5648" max="5648" width="8.140625" style="47" customWidth="1"/>
    <col min="5649" max="5650" width="9.7109375" style="47" customWidth="1"/>
    <col min="5651" max="5651" width="10.140625" style="47" customWidth="1"/>
    <col min="5652" max="5652" width="5" style="47" customWidth="1"/>
    <col min="5653" max="5891" width="8.85546875" style="47"/>
    <col min="5892" max="5892" width="34.42578125" style="47" customWidth="1"/>
    <col min="5893" max="5893" width="7.42578125" style="47" customWidth="1"/>
    <col min="5894" max="5894" width="8.85546875" style="47"/>
    <col min="5895" max="5895" width="7" style="47" customWidth="1"/>
    <col min="5896" max="5896" width="7.28515625" style="47" customWidth="1"/>
    <col min="5897" max="5897" width="8.140625" style="47" customWidth="1"/>
    <col min="5898" max="5898" width="8.85546875" style="47"/>
    <col min="5899" max="5899" width="8.28515625" style="47" customWidth="1"/>
    <col min="5900" max="5900" width="8.85546875" style="47"/>
    <col min="5901" max="5901" width="8" style="47" customWidth="1"/>
    <col min="5902" max="5902" width="8.28515625" style="47" customWidth="1"/>
    <col min="5903" max="5903" width="8.42578125" style="47" customWidth="1"/>
    <col min="5904" max="5904" width="8.140625" style="47" customWidth="1"/>
    <col min="5905" max="5906" width="9.7109375" style="47" customWidth="1"/>
    <col min="5907" max="5907" width="10.140625" style="47" customWidth="1"/>
    <col min="5908" max="5908" width="5" style="47" customWidth="1"/>
    <col min="5909" max="6147" width="8.85546875" style="47"/>
    <col min="6148" max="6148" width="34.42578125" style="47" customWidth="1"/>
    <col min="6149" max="6149" width="7.42578125" style="47" customWidth="1"/>
    <col min="6150" max="6150" width="8.85546875" style="47"/>
    <col min="6151" max="6151" width="7" style="47" customWidth="1"/>
    <col min="6152" max="6152" width="7.28515625" style="47" customWidth="1"/>
    <col min="6153" max="6153" width="8.140625" style="47" customWidth="1"/>
    <col min="6154" max="6154" width="8.85546875" style="47"/>
    <col min="6155" max="6155" width="8.28515625" style="47" customWidth="1"/>
    <col min="6156" max="6156" width="8.85546875" style="47"/>
    <col min="6157" max="6157" width="8" style="47" customWidth="1"/>
    <col min="6158" max="6158" width="8.28515625" style="47" customWidth="1"/>
    <col min="6159" max="6159" width="8.42578125" style="47" customWidth="1"/>
    <col min="6160" max="6160" width="8.140625" style="47" customWidth="1"/>
    <col min="6161" max="6162" width="9.7109375" style="47" customWidth="1"/>
    <col min="6163" max="6163" width="10.140625" style="47" customWidth="1"/>
    <col min="6164" max="6164" width="5" style="47" customWidth="1"/>
    <col min="6165" max="6403" width="8.85546875" style="47"/>
    <col min="6404" max="6404" width="34.42578125" style="47" customWidth="1"/>
    <col min="6405" max="6405" width="7.42578125" style="47" customWidth="1"/>
    <col min="6406" max="6406" width="8.85546875" style="47"/>
    <col min="6407" max="6407" width="7" style="47" customWidth="1"/>
    <col min="6408" max="6408" width="7.28515625" style="47" customWidth="1"/>
    <col min="6409" max="6409" width="8.140625" style="47" customWidth="1"/>
    <col min="6410" max="6410" width="8.85546875" style="47"/>
    <col min="6411" max="6411" width="8.28515625" style="47" customWidth="1"/>
    <col min="6412" max="6412" width="8.85546875" style="47"/>
    <col min="6413" max="6413" width="8" style="47" customWidth="1"/>
    <col min="6414" max="6414" width="8.28515625" style="47" customWidth="1"/>
    <col min="6415" max="6415" width="8.42578125" style="47" customWidth="1"/>
    <col min="6416" max="6416" width="8.140625" style="47" customWidth="1"/>
    <col min="6417" max="6418" width="9.7109375" style="47" customWidth="1"/>
    <col min="6419" max="6419" width="10.140625" style="47" customWidth="1"/>
    <col min="6420" max="6420" width="5" style="47" customWidth="1"/>
    <col min="6421" max="6659" width="8.85546875" style="47"/>
    <col min="6660" max="6660" width="34.42578125" style="47" customWidth="1"/>
    <col min="6661" max="6661" width="7.42578125" style="47" customWidth="1"/>
    <col min="6662" max="6662" width="8.85546875" style="47"/>
    <col min="6663" max="6663" width="7" style="47" customWidth="1"/>
    <col min="6664" max="6664" width="7.28515625" style="47" customWidth="1"/>
    <col min="6665" max="6665" width="8.140625" style="47" customWidth="1"/>
    <col min="6666" max="6666" width="8.85546875" style="47"/>
    <col min="6667" max="6667" width="8.28515625" style="47" customWidth="1"/>
    <col min="6668" max="6668" width="8.85546875" style="47"/>
    <col min="6669" max="6669" width="8" style="47" customWidth="1"/>
    <col min="6670" max="6670" width="8.28515625" style="47" customWidth="1"/>
    <col min="6671" max="6671" width="8.42578125" style="47" customWidth="1"/>
    <col min="6672" max="6672" width="8.140625" style="47" customWidth="1"/>
    <col min="6673" max="6674" width="9.7109375" style="47" customWidth="1"/>
    <col min="6675" max="6675" width="10.140625" style="47" customWidth="1"/>
    <col min="6676" max="6676" width="5" style="47" customWidth="1"/>
    <col min="6677" max="6915" width="8.85546875" style="47"/>
    <col min="6916" max="6916" width="34.42578125" style="47" customWidth="1"/>
    <col min="6917" max="6917" width="7.42578125" style="47" customWidth="1"/>
    <col min="6918" max="6918" width="8.85546875" style="47"/>
    <col min="6919" max="6919" width="7" style="47" customWidth="1"/>
    <col min="6920" max="6920" width="7.28515625" style="47" customWidth="1"/>
    <col min="6921" max="6921" width="8.140625" style="47" customWidth="1"/>
    <col min="6922" max="6922" width="8.85546875" style="47"/>
    <col min="6923" max="6923" width="8.28515625" style="47" customWidth="1"/>
    <col min="6924" max="6924" width="8.85546875" style="47"/>
    <col min="6925" max="6925" width="8" style="47" customWidth="1"/>
    <col min="6926" max="6926" width="8.28515625" style="47" customWidth="1"/>
    <col min="6927" max="6927" width="8.42578125" style="47" customWidth="1"/>
    <col min="6928" max="6928" width="8.140625" style="47" customWidth="1"/>
    <col min="6929" max="6930" width="9.7109375" style="47" customWidth="1"/>
    <col min="6931" max="6931" width="10.140625" style="47" customWidth="1"/>
    <col min="6932" max="6932" width="5" style="47" customWidth="1"/>
    <col min="6933" max="7171" width="8.85546875" style="47"/>
    <col min="7172" max="7172" width="34.42578125" style="47" customWidth="1"/>
    <col min="7173" max="7173" width="7.42578125" style="47" customWidth="1"/>
    <col min="7174" max="7174" width="8.85546875" style="47"/>
    <col min="7175" max="7175" width="7" style="47" customWidth="1"/>
    <col min="7176" max="7176" width="7.28515625" style="47" customWidth="1"/>
    <col min="7177" max="7177" width="8.140625" style="47" customWidth="1"/>
    <col min="7178" max="7178" width="8.85546875" style="47"/>
    <col min="7179" max="7179" width="8.28515625" style="47" customWidth="1"/>
    <col min="7180" max="7180" width="8.85546875" style="47"/>
    <col min="7181" max="7181" width="8" style="47" customWidth="1"/>
    <col min="7182" max="7182" width="8.28515625" style="47" customWidth="1"/>
    <col min="7183" max="7183" width="8.42578125" style="47" customWidth="1"/>
    <col min="7184" max="7184" width="8.140625" style="47" customWidth="1"/>
    <col min="7185" max="7186" width="9.7109375" style="47" customWidth="1"/>
    <col min="7187" max="7187" width="10.140625" style="47" customWidth="1"/>
    <col min="7188" max="7188" width="5" style="47" customWidth="1"/>
    <col min="7189" max="7427" width="8.85546875" style="47"/>
    <col min="7428" max="7428" width="34.42578125" style="47" customWidth="1"/>
    <col min="7429" max="7429" width="7.42578125" style="47" customWidth="1"/>
    <col min="7430" max="7430" width="8.85546875" style="47"/>
    <col min="7431" max="7431" width="7" style="47" customWidth="1"/>
    <col min="7432" max="7432" width="7.28515625" style="47" customWidth="1"/>
    <col min="7433" max="7433" width="8.140625" style="47" customWidth="1"/>
    <col min="7434" max="7434" width="8.85546875" style="47"/>
    <col min="7435" max="7435" width="8.28515625" style="47" customWidth="1"/>
    <col min="7436" max="7436" width="8.85546875" style="47"/>
    <col min="7437" max="7437" width="8" style="47" customWidth="1"/>
    <col min="7438" max="7438" width="8.28515625" style="47" customWidth="1"/>
    <col min="7439" max="7439" width="8.42578125" style="47" customWidth="1"/>
    <col min="7440" max="7440" width="8.140625" style="47" customWidth="1"/>
    <col min="7441" max="7442" width="9.7109375" style="47" customWidth="1"/>
    <col min="7443" max="7443" width="10.140625" style="47" customWidth="1"/>
    <col min="7444" max="7444" width="5" style="47" customWidth="1"/>
    <col min="7445" max="7683" width="8.85546875" style="47"/>
    <col min="7684" max="7684" width="34.42578125" style="47" customWidth="1"/>
    <col min="7685" max="7685" width="7.42578125" style="47" customWidth="1"/>
    <col min="7686" max="7686" width="8.85546875" style="47"/>
    <col min="7687" max="7687" width="7" style="47" customWidth="1"/>
    <col min="7688" max="7688" width="7.28515625" style="47" customWidth="1"/>
    <col min="7689" max="7689" width="8.140625" style="47" customWidth="1"/>
    <col min="7690" max="7690" width="8.85546875" style="47"/>
    <col min="7691" max="7691" width="8.28515625" style="47" customWidth="1"/>
    <col min="7692" max="7692" width="8.85546875" style="47"/>
    <col min="7693" max="7693" width="8" style="47" customWidth="1"/>
    <col min="7694" max="7694" width="8.28515625" style="47" customWidth="1"/>
    <col min="7695" max="7695" width="8.42578125" style="47" customWidth="1"/>
    <col min="7696" max="7696" width="8.140625" style="47" customWidth="1"/>
    <col min="7697" max="7698" width="9.7109375" style="47" customWidth="1"/>
    <col min="7699" max="7699" width="10.140625" style="47" customWidth="1"/>
    <col min="7700" max="7700" width="5" style="47" customWidth="1"/>
    <col min="7701" max="7939" width="8.85546875" style="47"/>
    <col min="7940" max="7940" width="34.42578125" style="47" customWidth="1"/>
    <col min="7941" max="7941" width="7.42578125" style="47" customWidth="1"/>
    <col min="7942" max="7942" width="8.85546875" style="47"/>
    <col min="7943" max="7943" width="7" style="47" customWidth="1"/>
    <col min="7944" max="7944" width="7.28515625" style="47" customWidth="1"/>
    <col min="7945" max="7945" width="8.140625" style="47" customWidth="1"/>
    <col min="7946" max="7946" width="8.85546875" style="47"/>
    <col min="7947" max="7947" width="8.28515625" style="47" customWidth="1"/>
    <col min="7948" max="7948" width="8.85546875" style="47"/>
    <col min="7949" max="7949" width="8" style="47" customWidth="1"/>
    <col min="7950" max="7950" width="8.28515625" style="47" customWidth="1"/>
    <col min="7951" max="7951" width="8.42578125" style="47" customWidth="1"/>
    <col min="7952" max="7952" width="8.140625" style="47" customWidth="1"/>
    <col min="7953" max="7954" width="9.7109375" style="47" customWidth="1"/>
    <col min="7955" max="7955" width="10.140625" style="47" customWidth="1"/>
    <col min="7956" max="7956" width="5" style="47" customWidth="1"/>
    <col min="7957" max="8195" width="8.85546875" style="47"/>
    <col min="8196" max="8196" width="34.42578125" style="47" customWidth="1"/>
    <col min="8197" max="8197" width="7.42578125" style="47" customWidth="1"/>
    <col min="8198" max="8198" width="8.85546875" style="47"/>
    <col min="8199" max="8199" width="7" style="47" customWidth="1"/>
    <col min="8200" max="8200" width="7.28515625" style="47" customWidth="1"/>
    <col min="8201" max="8201" width="8.140625" style="47" customWidth="1"/>
    <col min="8202" max="8202" width="8.85546875" style="47"/>
    <col min="8203" max="8203" width="8.28515625" style="47" customWidth="1"/>
    <col min="8204" max="8204" width="8.85546875" style="47"/>
    <col min="8205" max="8205" width="8" style="47" customWidth="1"/>
    <col min="8206" max="8206" width="8.28515625" style="47" customWidth="1"/>
    <col min="8207" max="8207" width="8.42578125" style="47" customWidth="1"/>
    <col min="8208" max="8208" width="8.140625" style="47" customWidth="1"/>
    <col min="8209" max="8210" width="9.7109375" style="47" customWidth="1"/>
    <col min="8211" max="8211" width="10.140625" style="47" customWidth="1"/>
    <col min="8212" max="8212" width="5" style="47" customWidth="1"/>
    <col min="8213" max="8451" width="8.85546875" style="47"/>
    <col min="8452" max="8452" width="34.42578125" style="47" customWidth="1"/>
    <col min="8453" max="8453" width="7.42578125" style="47" customWidth="1"/>
    <col min="8454" max="8454" width="8.85546875" style="47"/>
    <col min="8455" max="8455" width="7" style="47" customWidth="1"/>
    <col min="8456" max="8456" width="7.28515625" style="47" customWidth="1"/>
    <col min="8457" max="8457" width="8.140625" style="47" customWidth="1"/>
    <col min="8458" max="8458" width="8.85546875" style="47"/>
    <col min="8459" max="8459" width="8.28515625" style="47" customWidth="1"/>
    <col min="8460" max="8460" width="8.85546875" style="47"/>
    <col min="8461" max="8461" width="8" style="47" customWidth="1"/>
    <col min="8462" max="8462" width="8.28515625" style="47" customWidth="1"/>
    <col min="8463" max="8463" width="8.42578125" style="47" customWidth="1"/>
    <col min="8464" max="8464" width="8.140625" style="47" customWidth="1"/>
    <col min="8465" max="8466" width="9.7109375" style="47" customWidth="1"/>
    <col min="8467" max="8467" width="10.140625" style="47" customWidth="1"/>
    <col min="8468" max="8468" width="5" style="47" customWidth="1"/>
    <col min="8469" max="8707" width="8.85546875" style="47"/>
    <col min="8708" max="8708" width="34.42578125" style="47" customWidth="1"/>
    <col min="8709" max="8709" width="7.42578125" style="47" customWidth="1"/>
    <col min="8710" max="8710" width="8.85546875" style="47"/>
    <col min="8711" max="8711" width="7" style="47" customWidth="1"/>
    <col min="8712" max="8712" width="7.28515625" style="47" customWidth="1"/>
    <col min="8713" max="8713" width="8.140625" style="47" customWidth="1"/>
    <col min="8714" max="8714" width="8.85546875" style="47"/>
    <col min="8715" max="8715" width="8.28515625" style="47" customWidth="1"/>
    <col min="8716" max="8716" width="8.85546875" style="47"/>
    <col min="8717" max="8717" width="8" style="47" customWidth="1"/>
    <col min="8718" max="8718" width="8.28515625" style="47" customWidth="1"/>
    <col min="8719" max="8719" width="8.42578125" style="47" customWidth="1"/>
    <col min="8720" max="8720" width="8.140625" style="47" customWidth="1"/>
    <col min="8721" max="8722" width="9.7109375" style="47" customWidth="1"/>
    <col min="8723" max="8723" width="10.140625" style="47" customWidth="1"/>
    <col min="8724" max="8724" width="5" style="47" customWidth="1"/>
    <col min="8725" max="8963" width="8.85546875" style="47"/>
    <col min="8964" max="8964" width="34.42578125" style="47" customWidth="1"/>
    <col min="8965" max="8965" width="7.42578125" style="47" customWidth="1"/>
    <col min="8966" max="8966" width="8.85546875" style="47"/>
    <col min="8967" max="8967" width="7" style="47" customWidth="1"/>
    <col min="8968" max="8968" width="7.28515625" style="47" customWidth="1"/>
    <col min="8969" max="8969" width="8.140625" style="47" customWidth="1"/>
    <col min="8970" max="8970" width="8.85546875" style="47"/>
    <col min="8971" max="8971" width="8.28515625" style="47" customWidth="1"/>
    <col min="8972" max="8972" width="8.85546875" style="47"/>
    <col min="8973" max="8973" width="8" style="47" customWidth="1"/>
    <col min="8974" max="8974" width="8.28515625" style="47" customWidth="1"/>
    <col min="8975" max="8975" width="8.42578125" style="47" customWidth="1"/>
    <col min="8976" max="8976" width="8.140625" style="47" customWidth="1"/>
    <col min="8977" max="8978" width="9.7109375" style="47" customWidth="1"/>
    <col min="8979" max="8979" width="10.140625" style="47" customWidth="1"/>
    <col min="8980" max="8980" width="5" style="47" customWidth="1"/>
    <col min="8981" max="9219" width="8.85546875" style="47"/>
    <col min="9220" max="9220" width="34.42578125" style="47" customWidth="1"/>
    <col min="9221" max="9221" width="7.42578125" style="47" customWidth="1"/>
    <col min="9222" max="9222" width="8.85546875" style="47"/>
    <col min="9223" max="9223" width="7" style="47" customWidth="1"/>
    <col min="9224" max="9224" width="7.28515625" style="47" customWidth="1"/>
    <col min="9225" max="9225" width="8.140625" style="47" customWidth="1"/>
    <col min="9226" max="9226" width="8.85546875" style="47"/>
    <col min="9227" max="9227" width="8.28515625" style="47" customWidth="1"/>
    <col min="9228" max="9228" width="8.85546875" style="47"/>
    <col min="9229" max="9229" width="8" style="47" customWidth="1"/>
    <col min="9230" max="9230" width="8.28515625" style="47" customWidth="1"/>
    <col min="9231" max="9231" width="8.42578125" style="47" customWidth="1"/>
    <col min="9232" max="9232" width="8.140625" style="47" customWidth="1"/>
    <col min="9233" max="9234" width="9.7109375" style="47" customWidth="1"/>
    <col min="9235" max="9235" width="10.140625" style="47" customWidth="1"/>
    <col min="9236" max="9236" width="5" style="47" customWidth="1"/>
    <col min="9237" max="9475" width="8.85546875" style="47"/>
    <col min="9476" max="9476" width="34.42578125" style="47" customWidth="1"/>
    <col min="9477" max="9477" width="7.42578125" style="47" customWidth="1"/>
    <col min="9478" max="9478" width="8.85546875" style="47"/>
    <col min="9479" max="9479" width="7" style="47" customWidth="1"/>
    <col min="9480" max="9480" width="7.28515625" style="47" customWidth="1"/>
    <col min="9481" max="9481" width="8.140625" style="47" customWidth="1"/>
    <col min="9482" max="9482" width="8.85546875" style="47"/>
    <col min="9483" max="9483" width="8.28515625" style="47" customWidth="1"/>
    <col min="9484" max="9484" width="8.85546875" style="47"/>
    <col min="9485" max="9485" width="8" style="47" customWidth="1"/>
    <col min="9486" max="9486" width="8.28515625" style="47" customWidth="1"/>
    <col min="9487" max="9487" width="8.42578125" style="47" customWidth="1"/>
    <col min="9488" max="9488" width="8.140625" style="47" customWidth="1"/>
    <col min="9489" max="9490" width="9.7109375" style="47" customWidth="1"/>
    <col min="9491" max="9491" width="10.140625" style="47" customWidth="1"/>
    <col min="9492" max="9492" width="5" style="47" customWidth="1"/>
    <col min="9493" max="9731" width="8.85546875" style="47"/>
    <col min="9732" max="9732" width="34.42578125" style="47" customWidth="1"/>
    <col min="9733" max="9733" width="7.42578125" style="47" customWidth="1"/>
    <col min="9734" max="9734" width="8.85546875" style="47"/>
    <col min="9735" max="9735" width="7" style="47" customWidth="1"/>
    <col min="9736" max="9736" width="7.28515625" style="47" customWidth="1"/>
    <col min="9737" max="9737" width="8.140625" style="47" customWidth="1"/>
    <col min="9738" max="9738" width="8.85546875" style="47"/>
    <col min="9739" max="9739" width="8.28515625" style="47" customWidth="1"/>
    <col min="9740" max="9740" width="8.85546875" style="47"/>
    <col min="9741" max="9741" width="8" style="47" customWidth="1"/>
    <col min="9742" max="9742" width="8.28515625" style="47" customWidth="1"/>
    <col min="9743" max="9743" width="8.42578125" style="47" customWidth="1"/>
    <col min="9744" max="9744" width="8.140625" style="47" customWidth="1"/>
    <col min="9745" max="9746" width="9.7109375" style="47" customWidth="1"/>
    <col min="9747" max="9747" width="10.140625" style="47" customWidth="1"/>
    <col min="9748" max="9748" width="5" style="47" customWidth="1"/>
    <col min="9749" max="9987" width="8.85546875" style="47"/>
    <col min="9988" max="9988" width="34.42578125" style="47" customWidth="1"/>
    <col min="9989" max="9989" width="7.42578125" style="47" customWidth="1"/>
    <col min="9990" max="9990" width="8.85546875" style="47"/>
    <col min="9991" max="9991" width="7" style="47" customWidth="1"/>
    <col min="9992" max="9992" width="7.28515625" style="47" customWidth="1"/>
    <col min="9993" max="9993" width="8.140625" style="47" customWidth="1"/>
    <col min="9994" max="9994" width="8.85546875" style="47"/>
    <col min="9995" max="9995" width="8.28515625" style="47" customWidth="1"/>
    <col min="9996" max="9996" width="8.85546875" style="47"/>
    <col min="9997" max="9997" width="8" style="47" customWidth="1"/>
    <col min="9998" max="9998" width="8.28515625" style="47" customWidth="1"/>
    <col min="9999" max="9999" width="8.42578125" style="47" customWidth="1"/>
    <col min="10000" max="10000" width="8.140625" style="47" customWidth="1"/>
    <col min="10001" max="10002" width="9.7109375" style="47" customWidth="1"/>
    <col min="10003" max="10003" width="10.140625" style="47" customWidth="1"/>
    <col min="10004" max="10004" width="5" style="47" customWidth="1"/>
    <col min="10005" max="10243" width="8.85546875" style="47"/>
    <col min="10244" max="10244" width="34.42578125" style="47" customWidth="1"/>
    <col min="10245" max="10245" width="7.42578125" style="47" customWidth="1"/>
    <col min="10246" max="10246" width="8.85546875" style="47"/>
    <col min="10247" max="10247" width="7" style="47" customWidth="1"/>
    <col min="10248" max="10248" width="7.28515625" style="47" customWidth="1"/>
    <col min="10249" max="10249" width="8.140625" style="47" customWidth="1"/>
    <col min="10250" max="10250" width="8.85546875" style="47"/>
    <col min="10251" max="10251" width="8.28515625" style="47" customWidth="1"/>
    <col min="10252" max="10252" width="8.85546875" style="47"/>
    <col min="10253" max="10253" width="8" style="47" customWidth="1"/>
    <col min="10254" max="10254" width="8.28515625" style="47" customWidth="1"/>
    <col min="10255" max="10255" width="8.42578125" style="47" customWidth="1"/>
    <col min="10256" max="10256" width="8.140625" style="47" customWidth="1"/>
    <col min="10257" max="10258" width="9.7109375" style="47" customWidth="1"/>
    <col min="10259" max="10259" width="10.140625" style="47" customWidth="1"/>
    <col min="10260" max="10260" width="5" style="47" customWidth="1"/>
    <col min="10261" max="10499" width="8.85546875" style="47"/>
    <col min="10500" max="10500" width="34.42578125" style="47" customWidth="1"/>
    <col min="10501" max="10501" width="7.42578125" style="47" customWidth="1"/>
    <col min="10502" max="10502" width="8.85546875" style="47"/>
    <col min="10503" max="10503" width="7" style="47" customWidth="1"/>
    <col min="10504" max="10504" width="7.28515625" style="47" customWidth="1"/>
    <col min="10505" max="10505" width="8.140625" style="47" customWidth="1"/>
    <col min="10506" max="10506" width="8.85546875" style="47"/>
    <col min="10507" max="10507" width="8.28515625" style="47" customWidth="1"/>
    <col min="10508" max="10508" width="8.85546875" style="47"/>
    <col min="10509" max="10509" width="8" style="47" customWidth="1"/>
    <col min="10510" max="10510" width="8.28515625" style="47" customWidth="1"/>
    <col min="10511" max="10511" width="8.42578125" style="47" customWidth="1"/>
    <col min="10512" max="10512" width="8.140625" style="47" customWidth="1"/>
    <col min="10513" max="10514" width="9.7109375" style="47" customWidth="1"/>
    <col min="10515" max="10515" width="10.140625" style="47" customWidth="1"/>
    <col min="10516" max="10516" width="5" style="47" customWidth="1"/>
    <col min="10517" max="10755" width="8.85546875" style="47"/>
    <col min="10756" max="10756" width="34.42578125" style="47" customWidth="1"/>
    <col min="10757" max="10757" width="7.42578125" style="47" customWidth="1"/>
    <col min="10758" max="10758" width="8.85546875" style="47"/>
    <col min="10759" max="10759" width="7" style="47" customWidth="1"/>
    <col min="10760" max="10760" width="7.28515625" style="47" customWidth="1"/>
    <col min="10761" max="10761" width="8.140625" style="47" customWidth="1"/>
    <col min="10762" max="10762" width="8.85546875" style="47"/>
    <col min="10763" max="10763" width="8.28515625" style="47" customWidth="1"/>
    <col min="10764" max="10764" width="8.85546875" style="47"/>
    <col min="10765" max="10765" width="8" style="47" customWidth="1"/>
    <col min="10766" max="10766" width="8.28515625" style="47" customWidth="1"/>
    <col min="10767" max="10767" width="8.42578125" style="47" customWidth="1"/>
    <col min="10768" max="10768" width="8.140625" style="47" customWidth="1"/>
    <col min="10769" max="10770" width="9.7109375" style="47" customWidth="1"/>
    <col min="10771" max="10771" width="10.140625" style="47" customWidth="1"/>
    <col min="10772" max="10772" width="5" style="47" customWidth="1"/>
    <col min="10773" max="11011" width="8.85546875" style="47"/>
    <col min="11012" max="11012" width="34.42578125" style="47" customWidth="1"/>
    <col min="11013" max="11013" width="7.42578125" style="47" customWidth="1"/>
    <col min="11014" max="11014" width="8.85546875" style="47"/>
    <col min="11015" max="11015" width="7" style="47" customWidth="1"/>
    <col min="11016" max="11016" width="7.28515625" style="47" customWidth="1"/>
    <col min="11017" max="11017" width="8.140625" style="47" customWidth="1"/>
    <col min="11018" max="11018" width="8.85546875" style="47"/>
    <col min="11019" max="11019" width="8.28515625" style="47" customWidth="1"/>
    <col min="11020" max="11020" width="8.85546875" style="47"/>
    <col min="11021" max="11021" width="8" style="47" customWidth="1"/>
    <col min="11022" max="11022" width="8.28515625" style="47" customWidth="1"/>
    <col min="11023" max="11023" width="8.42578125" style="47" customWidth="1"/>
    <col min="11024" max="11024" width="8.140625" style="47" customWidth="1"/>
    <col min="11025" max="11026" width="9.7109375" style="47" customWidth="1"/>
    <col min="11027" max="11027" width="10.140625" style="47" customWidth="1"/>
    <col min="11028" max="11028" width="5" style="47" customWidth="1"/>
    <col min="11029" max="11267" width="8.85546875" style="47"/>
    <col min="11268" max="11268" width="34.42578125" style="47" customWidth="1"/>
    <col min="11269" max="11269" width="7.42578125" style="47" customWidth="1"/>
    <col min="11270" max="11270" width="8.85546875" style="47"/>
    <col min="11271" max="11271" width="7" style="47" customWidth="1"/>
    <col min="11272" max="11272" width="7.28515625" style="47" customWidth="1"/>
    <col min="11273" max="11273" width="8.140625" style="47" customWidth="1"/>
    <col min="11274" max="11274" width="8.85546875" style="47"/>
    <col min="11275" max="11275" width="8.28515625" style="47" customWidth="1"/>
    <col min="11276" max="11276" width="8.85546875" style="47"/>
    <col min="11277" max="11277" width="8" style="47" customWidth="1"/>
    <col min="11278" max="11278" width="8.28515625" style="47" customWidth="1"/>
    <col min="11279" max="11279" width="8.42578125" style="47" customWidth="1"/>
    <col min="11280" max="11280" width="8.140625" style="47" customWidth="1"/>
    <col min="11281" max="11282" width="9.7109375" style="47" customWidth="1"/>
    <col min="11283" max="11283" width="10.140625" style="47" customWidth="1"/>
    <col min="11284" max="11284" width="5" style="47" customWidth="1"/>
    <col min="11285" max="11523" width="8.85546875" style="47"/>
    <col min="11524" max="11524" width="34.42578125" style="47" customWidth="1"/>
    <col min="11525" max="11525" width="7.42578125" style="47" customWidth="1"/>
    <col min="11526" max="11526" width="8.85546875" style="47"/>
    <col min="11527" max="11527" width="7" style="47" customWidth="1"/>
    <col min="11528" max="11528" width="7.28515625" style="47" customWidth="1"/>
    <col min="11529" max="11529" width="8.140625" style="47" customWidth="1"/>
    <col min="11530" max="11530" width="8.85546875" style="47"/>
    <col min="11531" max="11531" width="8.28515625" style="47" customWidth="1"/>
    <col min="11532" max="11532" width="8.85546875" style="47"/>
    <col min="11533" max="11533" width="8" style="47" customWidth="1"/>
    <col min="11534" max="11534" width="8.28515625" style="47" customWidth="1"/>
    <col min="11535" max="11535" width="8.42578125" style="47" customWidth="1"/>
    <col min="11536" max="11536" width="8.140625" style="47" customWidth="1"/>
    <col min="11537" max="11538" width="9.7109375" style="47" customWidth="1"/>
    <col min="11539" max="11539" width="10.140625" style="47" customWidth="1"/>
    <col min="11540" max="11540" width="5" style="47" customWidth="1"/>
    <col min="11541" max="11779" width="8.85546875" style="47"/>
    <col min="11780" max="11780" width="34.42578125" style="47" customWidth="1"/>
    <col min="11781" max="11781" width="7.42578125" style="47" customWidth="1"/>
    <col min="11782" max="11782" width="8.85546875" style="47"/>
    <col min="11783" max="11783" width="7" style="47" customWidth="1"/>
    <col min="11784" max="11784" width="7.28515625" style="47" customWidth="1"/>
    <col min="11785" max="11785" width="8.140625" style="47" customWidth="1"/>
    <col min="11786" max="11786" width="8.85546875" style="47"/>
    <col min="11787" max="11787" width="8.28515625" style="47" customWidth="1"/>
    <col min="11788" max="11788" width="8.85546875" style="47"/>
    <col min="11789" max="11789" width="8" style="47" customWidth="1"/>
    <col min="11790" max="11790" width="8.28515625" style="47" customWidth="1"/>
    <col min="11791" max="11791" width="8.42578125" style="47" customWidth="1"/>
    <col min="11792" max="11792" width="8.140625" style="47" customWidth="1"/>
    <col min="11793" max="11794" width="9.7109375" style="47" customWidth="1"/>
    <col min="11795" max="11795" width="10.140625" style="47" customWidth="1"/>
    <col min="11796" max="11796" width="5" style="47" customWidth="1"/>
    <col min="11797" max="12035" width="8.85546875" style="47"/>
    <col min="12036" max="12036" width="34.42578125" style="47" customWidth="1"/>
    <col min="12037" max="12037" width="7.42578125" style="47" customWidth="1"/>
    <col min="12038" max="12038" width="8.85546875" style="47"/>
    <col min="12039" max="12039" width="7" style="47" customWidth="1"/>
    <col min="12040" max="12040" width="7.28515625" style="47" customWidth="1"/>
    <col min="12041" max="12041" width="8.140625" style="47" customWidth="1"/>
    <col min="12042" max="12042" width="8.85546875" style="47"/>
    <col min="12043" max="12043" width="8.28515625" style="47" customWidth="1"/>
    <col min="12044" max="12044" width="8.85546875" style="47"/>
    <col min="12045" max="12045" width="8" style="47" customWidth="1"/>
    <col min="12046" max="12046" width="8.28515625" style="47" customWidth="1"/>
    <col min="12047" max="12047" width="8.42578125" style="47" customWidth="1"/>
    <col min="12048" max="12048" width="8.140625" style="47" customWidth="1"/>
    <col min="12049" max="12050" width="9.7109375" style="47" customWidth="1"/>
    <col min="12051" max="12051" width="10.140625" style="47" customWidth="1"/>
    <col min="12052" max="12052" width="5" style="47" customWidth="1"/>
    <col min="12053" max="12291" width="8.85546875" style="47"/>
    <col min="12292" max="12292" width="34.42578125" style="47" customWidth="1"/>
    <col min="12293" max="12293" width="7.42578125" style="47" customWidth="1"/>
    <col min="12294" max="12294" width="8.85546875" style="47"/>
    <col min="12295" max="12295" width="7" style="47" customWidth="1"/>
    <col min="12296" max="12296" width="7.28515625" style="47" customWidth="1"/>
    <col min="12297" max="12297" width="8.140625" style="47" customWidth="1"/>
    <col min="12298" max="12298" width="8.85546875" style="47"/>
    <col min="12299" max="12299" width="8.28515625" style="47" customWidth="1"/>
    <col min="12300" max="12300" width="8.85546875" style="47"/>
    <col min="12301" max="12301" width="8" style="47" customWidth="1"/>
    <col min="12302" max="12302" width="8.28515625" style="47" customWidth="1"/>
    <col min="12303" max="12303" width="8.42578125" style="47" customWidth="1"/>
    <col min="12304" max="12304" width="8.140625" style="47" customWidth="1"/>
    <col min="12305" max="12306" width="9.7109375" style="47" customWidth="1"/>
    <col min="12307" max="12307" width="10.140625" style="47" customWidth="1"/>
    <col min="12308" max="12308" width="5" style="47" customWidth="1"/>
    <col min="12309" max="12547" width="8.85546875" style="47"/>
    <col min="12548" max="12548" width="34.42578125" style="47" customWidth="1"/>
    <col min="12549" max="12549" width="7.42578125" style="47" customWidth="1"/>
    <col min="12550" max="12550" width="8.85546875" style="47"/>
    <col min="12551" max="12551" width="7" style="47" customWidth="1"/>
    <col min="12552" max="12552" width="7.28515625" style="47" customWidth="1"/>
    <col min="12553" max="12553" width="8.140625" style="47" customWidth="1"/>
    <col min="12554" max="12554" width="8.85546875" style="47"/>
    <col min="12555" max="12555" width="8.28515625" style="47" customWidth="1"/>
    <col min="12556" max="12556" width="8.85546875" style="47"/>
    <col min="12557" max="12557" width="8" style="47" customWidth="1"/>
    <col min="12558" max="12558" width="8.28515625" style="47" customWidth="1"/>
    <col min="12559" max="12559" width="8.42578125" style="47" customWidth="1"/>
    <col min="12560" max="12560" width="8.140625" style="47" customWidth="1"/>
    <col min="12561" max="12562" width="9.7109375" style="47" customWidth="1"/>
    <col min="12563" max="12563" width="10.140625" style="47" customWidth="1"/>
    <col min="12564" max="12564" width="5" style="47" customWidth="1"/>
    <col min="12565" max="12803" width="8.85546875" style="47"/>
    <col min="12804" max="12804" width="34.42578125" style="47" customWidth="1"/>
    <col min="12805" max="12805" width="7.42578125" style="47" customWidth="1"/>
    <col min="12806" max="12806" width="8.85546875" style="47"/>
    <col min="12807" max="12807" width="7" style="47" customWidth="1"/>
    <col min="12808" max="12808" width="7.28515625" style="47" customWidth="1"/>
    <col min="12809" max="12809" width="8.140625" style="47" customWidth="1"/>
    <col min="12810" max="12810" width="8.85546875" style="47"/>
    <col min="12811" max="12811" width="8.28515625" style="47" customWidth="1"/>
    <col min="12812" max="12812" width="8.85546875" style="47"/>
    <col min="12813" max="12813" width="8" style="47" customWidth="1"/>
    <col min="12814" max="12814" width="8.28515625" style="47" customWidth="1"/>
    <col min="12815" max="12815" width="8.42578125" style="47" customWidth="1"/>
    <col min="12816" max="12816" width="8.140625" style="47" customWidth="1"/>
    <col min="12817" max="12818" width="9.7109375" style="47" customWidth="1"/>
    <col min="12819" max="12819" width="10.140625" style="47" customWidth="1"/>
    <col min="12820" max="12820" width="5" style="47" customWidth="1"/>
    <col min="12821" max="13059" width="8.85546875" style="47"/>
    <col min="13060" max="13060" width="34.42578125" style="47" customWidth="1"/>
    <col min="13061" max="13061" width="7.42578125" style="47" customWidth="1"/>
    <col min="13062" max="13062" width="8.85546875" style="47"/>
    <col min="13063" max="13063" width="7" style="47" customWidth="1"/>
    <col min="13064" max="13064" width="7.28515625" style="47" customWidth="1"/>
    <col min="13065" max="13065" width="8.140625" style="47" customWidth="1"/>
    <col min="13066" max="13066" width="8.85546875" style="47"/>
    <col min="13067" max="13067" width="8.28515625" style="47" customWidth="1"/>
    <col min="13068" max="13068" width="8.85546875" style="47"/>
    <col min="13069" max="13069" width="8" style="47" customWidth="1"/>
    <col min="13070" max="13070" width="8.28515625" style="47" customWidth="1"/>
    <col min="13071" max="13071" width="8.42578125" style="47" customWidth="1"/>
    <col min="13072" max="13072" width="8.140625" style="47" customWidth="1"/>
    <col min="13073" max="13074" width="9.7109375" style="47" customWidth="1"/>
    <col min="13075" max="13075" width="10.140625" style="47" customWidth="1"/>
    <col min="13076" max="13076" width="5" style="47" customWidth="1"/>
    <col min="13077" max="13315" width="8.85546875" style="47"/>
    <col min="13316" max="13316" width="34.42578125" style="47" customWidth="1"/>
    <col min="13317" max="13317" width="7.42578125" style="47" customWidth="1"/>
    <col min="13318" max="13318" width="8.85546875" style="47"/>
    <col min="13319" max="13319" width="7" style="47" customWidth="1"/>
    <col min="13320" max="13320" width="7.28515625" style="47" customWidth="1"/>
    <col min="13321" max="13321" width="8.140625" style="47" customWidth="1"/>
    <col min="13322" max="13322" width="8.85546875" style="47"/>
    <col min="13323" max="13323" width="8.28515625" style="47" customWidth="1"/>
    <col min="13324" max="13324" width="8.85546875" style="47"/>
    <col min="13325" max="13325" width="8" style="47" customWidth="1"/>
    <col min="13326" max="13326" width="8.28515625" style="47" customWidth="1"/>
    <col min="13327" max="13327" width="8.42578125" style="47" customWidth="1"/>
    <col min="13328" max="13328" width="8.140625" style="47" customWidth="1"/>
    <col min="13329" max="13330" width="9.7109375" style="47" customWidth="1"/>
    <col min="13331" max="13331" width="10.140625" style="47" customWidth="1"/>
    <col min="13332" max="13332" width="5" style="47" customWidth="1"/>
    <col min="13333" max="13571" width="8.85546875" style="47"/>
    <col min="13572" max="13572" width="34.42578125" style="47" customWidth="1"/>
    <col min="13573" max="13573" width="7.42578125" style="47" customWidth="1"/>
    <col min="13574" max="13574" width="8.85546875" style="47"/>
    <col min="13575" max="13575" width="7" style="47" customWidth="1"/>
    <col min="13576" max="13576" width="7.28515625" style="47" customWidth="1"/>
    <col min="13577" max="13577" width="8.140625" style="47" customWidth="1"/>
    <col min="13578" max="13578" width="8.85546875" style="47"/>
    <col min="13579" max="13579" width="8.28515625" style="47" customWidth="1"/>
    <col min="13580" max="13580" width="8.85546875" style="47"/>
    <col min="13581" max="13581" width="8" style="47" customWidth="1"/>
    <col min="13582" max="13582" width="8.28515625" style="47" customWidth="1"/>
    <col min="13583" max="13583" width="8.42578125" style="47" customWidth="1"/>
    <col min="13584" max="13584" width="8.140625" style="47" customWidth="1"/>
    <col min="13585" max="13586" width="9.7109375" style="47" customWidth="1"/>
    <col min="13587" max="13587" width="10.140625" style="47" customWidth="1"/>
    <col min="13588" max="13588" width="5" style="47" customWidth="1"/>
    <col min="13589" max="13827" width="8.85546875" style="47"/>
    <col min="13828" max="13828" width="34.42578125" style="47" customWidth="1"/>
    <col min="13829" max="13829" width="7.42578125" style="47" customWidth="1"/>
    <col min="13830" max="13830" width="8.85546875" style="47"/>
    <col min="13831" max="13831" width="7" style="47" customWidth="1"/>
    <col min="13832" max="13832" width="7.28515625" style="47" customWidth="1"/>
    <col min="13833" max="13833" width="8.140625" style="47" customWidth="1"/>
    <col min="13834" max="13834" width="8.85546875" style="47"/>
    <col min="13835" max="13835" width="8.28515625" style="47" customWidth="1"/>
    <col min="13836" max="13836" width="8.85546875" style="47"/>
    <col min="13837" max="13837" width="8" style="47" customWidth="1"/>
    <col min="13838" max="13838" width="8.28515625" style="47" customWidth="1"/>
    <col min="13839" max="13839" width="8.42578125" style="47" customWidth="1"/>
    <col min="13840" max="13840" width="8.140625" style="47" customWidth="1"/>
    <col min="13841" max="13842" width="9.7109375" style="47" customWidth="1"/>
    <col min="13843" max="13843" width="10.140625" style="47" customWidth="1"/>
    <col min="13844" max="13844" width="5" style="47" customWidth="1"/>
    <col min="13845" max="14083" width="8.85546875" style="47"/>
    <col min="14084" max="14084" width="34.42578125" style="47" customWidth="1"/>
    <col min="14085" max="14085" width="7.42578125" style="47" customWidth="1"/>
    <col min="14086" max="14086" width="8.85546875" style="47"/>
    <col min="14087" max="14087" width="7" style="47" customWidth="1"/>
    <col min="14088" max="14088" width="7.28515625" style="47" customWidth="1"/>
    <col min="14089" max="14089" width="8.140625" style="47" customWidth="1"/>
    <col min="14090" max="14090" width="8.85546875" style="47"/>
    <col min="14091" max="14091" width="8.28515625" style="47" customWidth="1"/>
    <col min="14092" max="14092" width="8.85546875" style="47"/>
    <col min="14093" max="14093" width="8" style="47" customWidth="1"/>
    <col min="14094" max="14094" width="8.28515625" style="47" customWidth="1"/>
    <col min="14095" max="14095" width="8.42578125" style="47" customWidth="1"/>
    <col min="14096" max="14096" width="8.140625" style="47" customWidth="1"/>
    <col min="14097" max="14098" width="9.7109375" style="47" customWidth="1"/>
    <col min="14099" max="14099" width="10.140625" style="47" customWidth="1"/>
    <col min="14100" max="14100" width="5" style="47" customWidth="1"/>
    <col min="14101" max="14339" width="8.85546875" style="47"/>
    <col min="14340" max="14340" width="34.42578125" style="47" customWidth="1"/>
    <col min="14341" max="14341" width="7.42578125" style="47" customWidth="1"/>
    <col min="14342" max="14342" width="8.85546875" style="47"/>
    <col min="14343" max="14343" width="7" style="47" customWidth="1"/>
    <col min="14344" max="14344" width="7.28515625" style="47" customWidth="1"/>
    <col min="14345" max="14345" width="8.140625" style="47" customWidth="1"/>
    <col min="14346" max="14346" width="8.85546875" style="47"/>
    <col min="14347" max="14347" width="8.28515625" style="47" customWidth="1"/>
    <col min="14348" max="14348" width="8.85546875" style="47"/>
    <col min="14349" max="14349" width="8" style="47" customWidth="1"/>
    <col min="14350" max="14350" width="8.28515625" style="47" customWidth="1"/>
    <col min="14351" max="14351" width="8.42578125" style="47" customWidth="1"/>
    <col min="14352" max="14352" width="8.140625" style="47" customWidth="1"/>
    <col min="14353" max="14354" width="9.7109375" style="47" customWidth="1"/>
    <col min="14355" max="14355" width="10.140625" style="47" customWidth="1"/>
    <col min="14356" max="14356" width="5" style="47" customWidth="1"/>
    <col min="14357" max="14595" width="8.85546875" style="47"/>
    <col min="14596" max="14596" width="34.42578125" style="47" customWidth="1"/>
    <col min="14597" max="14597" width="7.42578125" style="47" customWidth="1"/>
    <col min="14598" max="14598" width="8.85546875" style="47"/>
    <col min="14599" max="14599" width="7" style="47" customWidth="1"/>
    <col min="14600" max="14600" width="7.28515625" style="47" customWidth="1"/>
    <col min="14601" max="14601" width="8.140625" style="47" customWidth="1"/>
    <col min="14602" max="14602" width="8.85546875" style="47"/>
    <col min="14603" max="14603" width="8.28515625" style="47" customWidth="1"/>
    <col min="14604" max="14604" width="8.85546875" style="47"/>
    <col min="14605" max="14605" width="8" style="47" customWidth="1"/>
    <col min="14606" max="14606" width="8.28515625" style="47" customWidth="1"/>
    <col min="14607" max="14607" width="8.42578125" style="47" customWidth="1"/>
    <col min="14608" max="14608" width="8.140625" style="47" customWidth="1"/>
    <col min="14609" max="14610" width="9.7109375" style="47" customWidth="1"/>
    <col min="14611" max="14611" width="10.140625" style="47" customWidth="1"/>
    <col min="14612" max="14612" width="5" style="47" customWidth="1"/>
    <col min="14613" max="14851" width="8.85546875" style="47"/>
    <col min="14852" max="14852" width="34.42578125" style="47" customWidth="1"/>
    <col min="14853" max="14853" width="7.42578125" style="47" customWidth="1"/>
    <col min="14854" max="14854" width="8.85546875" style="47"/>
    <col min="14855" max="14855" width="7" style="47" customWidth="1"/>
    <col min="14856" max="14856" width="7.28515625" style="47" customWidth="1"/>
    <col min="14857" max="14857" width="8.140625" style="47" customWidth="1"/>
    <col min="14858" max="14858" width="8.85546875" style="47"/>
    <col min="14859" max="14859" width="8.28515625" style="47" customWidth="1"/>
    <col min="14860" max="14860" width="8.85546875" style="47"/>
    <col min="14861" max="14861" width="8" style="47" customWidth="1"/>
    <col min="14862" max="14862" width="8.28515625" style="47" customWidth="1"/>
    <col min="14863" max="14863" width="8.42578125" style="47" customWidth="1"/>
    <col min="14864" max="14864" width="8.140625" style="47" customWidth="1"/>
    <col min="14865" max="14866" width="9.7109375" style="47" customWidth="1"/>
    <col min="14867" max="14867" width="10.140625" style="47" customWidth="1"/>
    <col min="14868" max="14868" width="5" style="47" customWidth="1"/>
    <col min="14869" max="15107" width="8.85546875" style="47"/>
    <col min="15108" max="15108" width="34.42578125" style="47" customWidth="1"/>
    <col min="15109" max="15109" width="7.42578125" style="47" customWidth="1"/>
    <col min="15110" max="15110" width="8.85546875" style="47"/>
    <col min="15111" max="15111" width="7" style="47" customWidth="1"/>
    <col min="15112" max="15112" width="7.28515625" style="47" customWidth="1"/>
    <col min="15113" max="15113" width="8.140625" style="47" customWidth="1"/>
    <col min="15114" max="15114" width="8.85546875" style="47"/>
    <col min="15115" max="15115" width="8.28515625" style="47" customWidth="1"/>
    <col min="15116" max="15116" width="8.85546875" style="47"/>
    <col min="15117" max="15117" width="8" style="47" customWidth="1"/>
    <col min="15118" max="15118" width="8.28515625" style="47" customWidth="1"/>
    <col min="15119" max="15119" width="8.42578125" style="47" customWidth="1"/>
    <col min="15120" max="15120" width="8.140625" style="47" customWidth="1"/>
    <col min="15121" max="15122" width="9.7109375" style="47" customWidth="1"/>
    <col min="15123" max="15123" width="10.140625" style="47" customWidth="1"/>
    <col min="15124" max="15124" width="5" style="47" customWidth="1"/>
    <col min="15125" max="15363" width="8.85546875" style="47"/>
    <col min="15364" max="15364" width="34.42578125" style="47" customWidth="1"/>
    <col min="15365" max="15365" width="7.42578125" style="47" customWidth="1"/>
    <col min="15366" max="15366" width="8.85546875" style="47"/>
    <col min="15367" max="15367" width="7" style="47" customWidth="1"/>
    <col min="15368" max="15368" width="7.28515625" style="47" customWidth="1"/>
    <col min="15369" max="15369" width="8.140625" style="47" customWidth="1"/>
    <col min="15370" max="15370" width="8.85546875" style="47"/>
    <col min="15371" max="15371" width="8.28515625" style="47" customWidth="1"/>
    <col min="15372" max="15372" width="8.85546875" style="47"/>
    <col min="15373" max="15373" width="8" style="47" customWidth="1"/>
    <col min="15374" max="15374" width="8.28515625" style="47" customWidth="1"/>
    <col min="15375" max="15375" width="8.42578125" style="47" customWidth="1"/>
    <col min="15376" max="15376" width="8.140625" style="47" customWidth="1"/>
    <col min="15377" max="15378" width="9.7109375" style="47" customWidth="1"/>
    <col min="15379" max="15379" width="10.140625" style="47" customWidth="1"/>
    <col min="15380" max="15380" width="5" style="47" customWidth="1"/>
    <col min="15381" max="15619" width="8.85546875" style="47"/>
    <col min="15620" max="15620" width="34.42578125" style="47" customWidth="1"/>
    <col min="15621" max="15621" width="7.42578125" style="47" customWidth="1"/>
    <col min="15622" max="15622" width="8.85546875" style="47"/>
    <col min="15623" max="15623" width="7" style="47" customWidth="1"/>
    <col min="15624" max="15624" width="7.28515625" style="47" customWidth="1"/>
    <col min="15625" max="15625" width="8.140625" style="47" customWidth="1"/>
    <col min="15626" max="15626" width="8.85546875" style="47"/>
    <col min="15627" max="15627" width="8.28515625" style="47" customWidth="1"/>
    <col min="15628" max="15628" width="8.85546875" style="47"/>
    <col min="15629" max="15629" width="8" style="47" customWidth="1"/>
    <col min="15630" max="15630" width="8.28515625" style="47" customWidth="1"/>
    <col min="15631" max="15631" width="8.42578125" style="47" customWidth="1"/>
    <col min="15632" max="15632" width="8.140625" style="47" customWidth="1"/>
    <col min="15633" max="15634" width="9.7109375" style="47" customWidth="1"/>
    <col min="15635" max="15635" width="10.140625" style="47" customWidth="1"/>
    <col min="15636" max="15636" width="5" style="47" customWidth="1"/>
    <col min="15637" max="15875" width="8.85546875" style="47"/>
    <col min="15876" max="15876" width="34.42578125" style="47" customWidth="1"/>
    <col min="15877" max="15877" width="7.42578125" style="47" customWidth="1"/>
    <col min="15878" max="15878" width="8.85546875" style="47"/>
    <col min="15879" max="15879" width="7" style="47" customWidth="1"/>
    <col min="15880" max="15880" width="7.28515625" style="47" customWidth="1"/>
    <col min="15881" max="15881" width="8.140625" style="47" customWidth="1"/>
    <col min="15882" max="15882" width="8.85546875" style="47"/>
    <col min="15883" max="15883" width="8.28515625" style="47" customWidth="1"/>
    <col min="15884" max="15884" width="8.85546875" style="47"/>
    <col min="15885" max="15885" width="8" style="47" customWidth="1"/>
    <col min="15886" max="15886" width="8.28515625" style="47" customWidth="1"/>
    <col min="15887" max="15887" width="8.42578125" style="47" customWidth="1"/>
    <col min="15888" max="15888" width="8.140625" style="47" customWidth="1"/>
    <col min="15889" max="15890" width="9.7109375" style="47" customWidth="1"/>
    <col min="15891" max="15891" width="10.140625" style="47" customWidth="1"/>
    <col min="15892" max="15892" width="5" style="47" customWidth="1"/>
    <col min="15893" max="16131" width="8.85546875" style="47"/>
    <col min="16132" max="16132" width="34.42578125" style="47" customWidth="1"/>
    <col min="16133" max="16133" width="7.42578125" style="47" customWidth="1"/>
    <col min="16134" max="16134" width="8.85546875" style="47"/>
    <col min="16135" max="16135" width="7" style="47" customWidth="1"/>
    <col min="16136" max="16136" width="7.28515625" style="47" customWidth="1"/>
    <col min="16137" max="16137" width="8.140625" style="47" customWidth="1"/>
    <col min="16138" max="16138" width="8.85546875" style="47"/>
    <col min="16139" max="16139" width="8.28515625" style="47" customWidth="1"/>
    <col min="16140" max="16140" width="8.85546875" style="47"/>
    <col min="16141" max="16141" width="8" style="47" customWidth="1"/>
    <col min="16142" max="16142" width="8.28515625" style="47" customWidth="1"/>
    <col min="16143" max="16143" width="8.42578125" style="47" customWidth="1"/>
    <col min="16144" max="16144" width="8.140625" style="47" customWidth="1"/>
    <col min="16145" max="16146" width="9.7109375" style="47" customWidth="1"/>
    <col min="16147" max="16147" width="10.140625" style="47" customWidth="1"/>
    <col min="16148" max="16148" width="5" style="47" customWidth="1"/>
    <col min="16149" max="16384" width="8.85546875" style="47"/>
  </cols>
  <sheetData>
    <row r="2" spans="1:21" ht="13.5" thickBot="1" x14ac:dyDescent="0.25"/>
    <row r="3" spans="1:21" ht="34.5" customHeight="1" thickBot="1" x14ac:dyDescent="0.25">
      <c r="A3" s="52" t="s">
        <v>39</v>
      </c>
      <c r="B3" s="479" t="s">
        <v>715</v>
      </c>
      <c r="C3" s="480"/>
      <c r="D3" s="480"/>
      <c r="E3" s="480"/>
      <c r="F3" s="480"/>
      <c r="G3" s="480"/>
      <c r="H3" s="480"/>
      <c r="I3" s="480"/>
      <c r="J3" s="480"/>
      <c r="K3" s="480"/>
      <c r="L3" s="481" t="s">
        <v>40</v>
      </c>
      <c r="M3" s="482"/>
      <c r="N3" s="482"/>
      <c r="O3" s="483"/>
      <c r="P3" s="484" t="s">
        <v>41</v>
      </c>
      <c r="Q3" s="485"/>
      <c r="R3" s="486"/>
      <c r="S3" s="53" t="s">
        <v>42</v>
      </c>
    </row>
    <row r="4" spans="1:21" x14ac:dyDescent="0.2">
      <c r="A4" s="487" t="s">
        <v>43</v>
      </c>
      <c r="B4" s="489">
        <v>1.1000000000000001</v>
      </c>
      <c r="C4" s="475">
        <v>1.2</v>
      </c>
      <c r="D4" s="475">
        <v>1.3</v>
      </c>
      <c r="E4" s="475">
        <v>1.4</v>
      </c>
      <c r="F4" s="475">
        <v>1.5</v>
      </c>
      <c r="G4" s="475">
        <v>1.6</v>
      </c>
      <c r="H4" s="475">
        <v>1.7</v>
      </c>
      <c r="I4" s="475">
        <v>1.8</v>
      </c>
      <c r="J4" s="475">
        <v>1.9</v>
      </c>
      <c r="K4" s="475" t="s">
        <v>4</v>
      </c>
      <c r="L4" s="493">
        <v>2.1</v>
      </c>
      <c r="M4" s="493">
        <v>2.2000000000000002</v>
      </c>
      <c r="N4" s="493">
        <v>2.2999999999999998</v>
      </c>
      <c r="O4" s="493" t="s">
        <v>4</v>
      </c>
      <c r="P4" s="477">
        <v>3.1</v>
      </c>
      <c r="Q4" s="477">
        <v>3.2</v>
      </c>
      <c r="R4" s="477" t="s">
        <v>81</v>
      </c>
      <c r="S4" s="491" t="s">
        <v>439</v>
      </c>
    </row>
    <row r="5" spans="1:21" x14ac:dyDescent="0.2">
      <c r="A5" s="488"/>
      <c r="B5" s="490">
        <v>1.1000000000000001</v>
      </c>
      <c r="C5" s="476"/>
      <c r="D5" s="476"/>
      <c r="E5" s="476"/>
      <c r="F5" s="476"/>
      <c r="G5" s="476"/>
      <c r="H5" s="476"/>
      <c r="I5" s="476"/>
      <c r="J5" s="476"/>
      <c r="K5" s="476"/>
      <c r="L5" s="494"/>
      <c r="M5" s="494"/>
      <c r="N5" s="494"/>
      <c r="O5" s="494"/>
      <c r="P5" s="478"/>
      <c r="Q5" s="478"/>
      <c r="R5" s="478"/>
      <c r="S5" s="492"/>
    </row>
    <row r="6" spans="1:21" x14ac:dyDescent="0.2">
      <c r="A6" s="488"/>
      <c r="B6" s="490"/>
      <c r="C6" s="476"/>
      <c r="D6" s="476"/>
      <c r="E6" s="476"/>
      <c r="F6" s="476"/>
      <c r="G6" s="476"/>
      <c r="H6" s="476"/>
      <c r="I6" s="476"/>
      <c r="J6" s="476"/>
      <c r="K6" s="476"/>
      <c r="L6" s="494"/>
      <c r="M6" s="494"/>
      <c r="N6" s="494"/>
      <c r="O6" s="494"/>
      <c r="P6" s="478"/>
      <c r="Q6" s="478"/>
      <c r="R6" s="478"/>
      <c r="S6" s="492"/>
    </row>
    <row r="7" spans="1:21" ht="60" x14ac:dyDescent="0.2">
      <c r="A7" s="54" t="s">
        <v>44</v>
      </c>
      <c r="B7" s="107" t="s">
        <v>45</v>
      </c>
      <c r="C7" s="108" t="s">
        <v>268</v>
      </c>
      <c r="D7" s="108" t="s">
        <v>269</v>
      </c>
      <c r="E7" s="108" t="s">
        <v>46</v>
      </c>
      <c r="F7" s="108" t="s">
        <v>47</v>
      </c>
      <c r="G7" s="108" t="s">
        <v>48</v>
      </c>
      <c r="H7" s="108" t="s">
        <v>49</v>
      </c>
      <c r="I7" s="108" t="s">
        <v>50</v>
      </c>
      <c r="J7" s="108" t="s">
        <v>267</v>
      </c>
      <c r="K7" s="186" t="s">
        <v>436</v>
      </c>
      <c r="L7" s="110" t="s">
        <v>51</v>
      </c>
      <c r="M7" s="110" t="s">
        <v>52</v>
      </c>
      <c r="N7" s="110" t="s">
        <v>53</v>
      </c>
      <c r="O7" s="187" t="s">
        <v>437</v>
      </c>
      <c r="P7" s="109" t="s">
        <v>54</v>
      </c>
      <c r="Q7" s="109" t="s">
        <v>55</v>
      </c>
      <c r="R7" s="188" t="s">
        <v>438</v>
      </c>
      <c r="S7" s="163" t="s">
        <v>56</v>
      </c>
      <c r="T7" s="48"/>
      <c r="U7" s="49"/>
    </row>
    <row r="8" spans="1:21" ht="17.25" customHeight="1" x14ac:dyDescent="0.2">
      <c r="A8" s="54" t="str">
        <f>Criteria1.1.1!D6</f>
        <v>Justice Sector</v>
      </c>
      <c r="B8" s="147">
        <f>Criteria1.1.2!AK9</f>
        <v>3.6666666666666665</v>
      </c>
      <c r="C8" s="148">
        <f>'Criteria 1.2'!AU11</f>
        <v>3.5</v>
      </c>
      <c r="D8" s="148">
        <f>'Criteria 1.3'!AK11</f>
        <v>3.5</v>
      </c>
      <c r="E8" s="148">
        <f>Criteria1.4!AP19</f>
        <v>3</v>
      </c>
      <c r="F8" s="148">
        <f>Criteria1.5!R28</f>
        <v>4</v>
      </c>
      <c r="G8" s="148">
        <f>'Criteria 1.6'!J11</f>
        <v>1</v>
      </c>
      <c r="H8" s="148">
        <f>Criteria1.7!AD14</f>
        <v>2.75</v>
      </c>
      <c r="I8" s="148">
        <f>'Criteria 1.8'!AK11</f>
        <v>2</v>
      </c>
      <c r="J8" s="148">
        <f>'Criteria 1.9'!AA11</f>
        <v>2.5</v>
      </c>
      <c r="K8" s="148">
        <f>SUM(B8:J8)</f>
        <v>25.916666666666664</v>
      </c>
      <c r="L8" s="190">
        <f>'Criteria 2.1'!AB12</f>
        <v>3</v>
      </c>
      <c r="M8" s="190">
        <f>'Criteria 2.2'!AD11</f>
        <v>2.5</v>
      </c>
      <c r="N8" s="190">
        <f>'Criteria 2.3'!AD11</f>
        <v>3</v>
      </c>
      <c r="O8" s="190">
        <f>SUM(L8:N8)</f>
        <v>8.5</v>
      </c>
      <c r="P8" s="196">
        <f>'Criteria 3.1'!AB12</f>
        <v>3</v>
      </c>
      <c r="Q8" s="196">
        <f>'Criteria 3.2'!O12</f>
        <v>2</v>
      </c>
      <c r="R8" s="196">
        <f>SUM(P8:Q8)</f>
        <v>5</v>
      </c>
      <c r="S8" s="198">
        <f>K8+O8+R8</f>
        <v>39.416666666666664</v>
      </c>
      <c r="T8" s="48"/>
      <c r="U8" s="49"/>
    </row>
    <row r="9" spans="1:21" ht="17.25" customHeight="1" x14ac:dyDescent="0.2">
      <c r="A9" s="54" t="str">
        <f>Criteria1.1.1!D16</f>
        <v>Security and Home Affairs Sector</v>
      </c>
      <c r="B9" s="147">
        <f>Criteria1.1.2!AK23</f>
        <v>3.0833333333333335</v>
      </c>
      <c r="C9" s="148">
        <f>'Criteria 1.2'!AU21</f>
        <v>2.8125</v>
      </c>
      <c r="D9" s="148">
        <f>'Criteria 1.3'!AK21</f>
        <v>3.5</v>
      </c>
      <c r="E9" s="148">
        <f>Criteria1.4!AP32</f>
        <v>2.5</v>
      </c>
      <c r="F9" s="148">
        <f>Criteria1.5!R29</f>
        <v>4</v>
      </c>
      <c r="G9" s="148">
        <f>'Criteria 1.6'!J21</f>
        <v>2</v>
      </c>
      <c r="H9" s="148">
        <f>Criteria1.7!AD15</f>
        <v>2.75</v>
      </c>
      <c r="I9" s="148">
        <f>'Criteria 1.8'!AK21</f>
        <v>2.25</v>
      </c>
      <c r="J9" s="148">
        <f>'Criteria 1.9'!AA21</f>
        <v>2.75</v>
      </c>
      <c r="K9" s="148">
        <f t="shared" ref="K9:K11" si="0">SUM(B9:J9)</f>
        <v>25.645833333333336</v>
      </c>
      <c r="L9" s="190">
        <f>'Criteria 2.1'!AB23</f>
        <v>3</v>
      </c>
      <c r="M9" s="190">
        <f>'Criteria 2.2'!AD21</f>
        <v>2.3666666666666667</v>
      </c>
      <c r="N9" s="190">
        <f>'Criteria 2.3'!AD21</f>
        <v>2.5</v>
      </c>
      <c r="O9" s="190">
        <f t="shared" ref="O9:O11" si="1">SUM(L9:N9)</f>
        <v>7.8666666666666671</v>
      </c>
      <c r="P9" s="196">
        <f>'Criteria 3.1'!AB23</f>
        <v>2.75</v>
      </c>
      <c r="Q9" s="196">
        <f>'Criteria 3.2'!O23</f>
        <v>2</v>
      </c>
      <c r="R9" s="196">
        <f t="shared" ref="R9:R11" si="2">SUM(P9:Q9)</f>
        <v>4.75</v>
      </c>
      <c r="S9" s="198">
        <f t="shared" ref="S9:S11" si="3">K9+O9+R9</f>
        <v>38.262500000000003</v>
      </c>
      <c r="T9" s="48"/>
      <c r="U9" s="49"/>
    </row>
    <row r="10" spans="1:21" ht="15" x14ac:dyDescent="0.2">
      <c r="A10" s="54" t="str">
        <f>Criteria1.1.1!D34</f>
        <v>Civil Society and Fundamental Rights</v>
      </c>
      <c r="B10" s="147">
        <f>Criteria1.1.2!AK38</f>
        <v>1.5833333333333333</v>
      </c>
      <c r="C10" s="148">
        <f>'Criteria 1.2'!AU31</f>
        <v>3.5</v>
      </c>
      <c r="D10" s="148">
        <f>'Criteria 1.3'!AK31</f>
        <v>3.25</v>
      </c>
      <c r="E10" s="148">
        <f>Criteria1.4!AP46</f>
        <v>2</v>
      </c>
      <c r="F10" s="148">
        <f>Criteria1.5!R30</f>
        <v>4</v>
      </c>
      <c r="G10" s="148">
        <f>'Criteria 1.6'!J31</f>
        <v>2</v>
      </c>
      <c r="H10" s="148">
        <f>Criteria1.7!AD16</f>
        <v>2.5</v>
      </c>
      <c r="I10" s="148">
        <f>'Criteria 1.8'!AK31</f>
        <v>1.75</v>
      </c>
      <c r="J10" s="148">
        <f>'Criteria 1.9'!AA31</f>
        <v>2.75</v>
      </c>
      <c r="K10" s="148">
        <f t="shared" si="0"/>
        <v>23.333333333333332</v>
      </c>
      <c r="L10" s="190">
        <f>'Criteria 2.1'!AB34</f>
        <v>3</v>
      </c>
      <c r="M10" s="190">
        <f>'Criteria 2.2'!AD31</f>
        <v>2.3333333333333335</v>
      </c>
      <c r="N10" s="190">
        <f>'Criteria 2.3'!AD31</f>
        <v>2.6666666666666665</v>
      </c>
      <c r="O10" s="190">
        <f t="shared" si="1"/>
        <v>8</v>
      </c>
      <c r="P10" s="196">
        <f>'Criteria 3.1'!AB34</f>
        <v>4</v>
      </c>
      <c r="Q10" s="196">
        <f>'Criteria 3.2'!O34</f>
        <v>2</v>
      </c>
      <c r="R10" s="196">
        <f t="shared" si="2"/>
        <v>6</v>
      </c>
      <c r="S10" s="198">
        <f t="shared" si="3"/>
        <v>37.333333333333329</v>
      </c>
      <c r="T10" s="48"/>
      <c r="U10" s="49"/>
    </row>
    <row r="11" spans="1:21" ht="18.75" customHeight="1" x14ac:dyDescent="0.2">
      <c r="A11" s="54" t="str">
        <f>Criteria1.1.1!D50</f>
        <v>Employment, HRD, Education, Social Policies</v>
      </c>
      <c r="B11" s="147">
        <f>Criteria1.1.2!AK54</f>
        <v>3.083333333333333</v>
      </c>
      <c r="C11" s="148">
        <f>'Criteria 1.2'!AU41</f>
        <v>3.1875</v>
      </c>
      <c r="D11" s="148">
        <f>'Criteria 1.3'!AK41</f>
        <v>3.5</v>
      </c>
      <c r="E11" s="148">
        <f>Criteria1.4!AP59</f>
        <v>3</v>
      </c>
      <c r="F11" s="148">
        <f>Criteria1.5!R31</f>
        <v>4</v>
      </c>
      <c r="G11" s="148">
        <f>'Criteria 1.6'!J41</f>
        <v>4</v>
      </c>
      <c r="H11" s="148">
        <f>Criteria1.7!AD17</f>
        <v>2.5</v>
      </c>
      <c r="I11" s="148">
        <f>'Criteria 1.8'!AK41</f>
        <v>2.5</v>
      </c>
      <c r="J11" s="148">
        <f>'Criteria 1.9'!AA41</f>
        <v>3</v>
      </c>
      <c r="K11" s="148">
        <f t="shared" si="0"/>
        <v>28.770833333333332</v>
      </c>
      <c r="L11" s="190">
        <f>'Criteria 2.1'!AB45</f>
        <v>4</v>
      </c>
      <c r="M11" s="190">
        <f>'Criteria 2.2'!AD41</f>
        <v>2.2999999999999998</v>
      </c>
      <c r="N11" s="190">
        <f>'Criteria 2.3'!AD41</f>
        <v>2.8333333333333335</v>
      </c>
      <c r="O11" s="190">
        <f t="shared" si="1"/>
        <v>9.1333333333333329</v>
      </c>
      <c r="P11" s="196">
        <f>'Criteria 3.1'!AB45</f>
        <v>4</v>
      </c>
      <c r="Q11" s="196">
        <f>'Criteria 3.2'!O45</f>
        <v>2</v>
      </c>
      <c r="R11" s="196">
        <f t="shared" si="2"/>
        <v>6</v>
      </c>
      <c r="S11" s="198">
        <f t="shared" si="3"/>
        <v>43.904166666666669</v>
      </c>
      <c r="T11" s="48"/>
      <c r="U11" s="49"/>
    </row>
    <row r="12" spans="1:21" ht="18.75" customHeight="1" x14ac:dyDescent="0.2">
      <c r="A12" s="267" t="s">
        <v>627</v>
      </c>
      <c r="B12" s="147">
        <f>Criteria1.1.2!AK67</f>
        <v>3.166666666666667</v>
      </c>
      <c r="C12" s="148">
        <f>'Criteria 1.2'!AU51</f>
        <v>2.5</v>
      </c>
      <c r="D12" s="148">
        <f>'Criteria 1.3'!AK51</f>
        <v>3.25</v>
      </c>
      <c r="E12" s="148">
        <f>Criteria1.4!AP69</f>
        <v>3.5</v>
      </c>
      <c r="F12" s="148">
        <f>Criteria1.5!R32</f>
        <v>4</v>
      </c>
      <c r="G12" s="148">
        <f>'Criteria 1.6'!J51</f>
        <v>2</v>
      </c>
      <c r="H12" s="148">
        <f>Criteria1.7!AD18</f>
        <v>1</v>
      </c>
      <c r="I12" s="148">
        <f>'Criteria 1.8'!AK51</f>
        <v>1.75</v>
      </c>
      <c r="J12" s="148">
        <f>'Criteria 1.9'!AA51</f>
        <v>2.25</v>
      </c>
      <c r="K12" s="148">
        <f t="shared" ref="K12:K15" si="4">SUM(B12:J12)</f>
        <v>23.416666666666668</v>
      </c>
      <c r="L12" s="190">
        <f>'Criteria 2.1'!AB56</f>
        <v>3.25</v>
      </c>
      <c r="M12" s="190">
        <f>'Criteria 2.2'!AD51</f>
        <v>2</v>
      </c>
      <c r="N12" s="190">
        <f>'Criteria 2.3'!AD51</f>
        <v>2</v>
      </c>
      <c r="O12" s="190">
        <f t="shared" ref="O12:O15" si="5">SUM(L12:N12)</f>
        <v>7.25</v>
      </c>
      <c r="P12" s="196">
        <f>'Criteria 3.1'!AB56</f>
        <v>2.5</v>
      </c>
      <c r="Q12" s="196">
        <f>'Criteria 3.2'!O56</f>
        <v>2</v>
      </c>
      <c r="R12" s="196">
        <f t="shared" ref="R12:R15" si="6">SUM(P12:Q12)</f>
        <v>4.5</v>
      </c>
      <c r="S12" s="198">
        <f t="shared" ref="S12:S15" si="7">K12+O12+R12</f>
        <v>35.166666666666671</v>
      </c>
      <c r="T12" s="48"/>
      <c r="U12" s="49"/>
    </row>
    <row r="13" spans="1:21" ht="18.75" customHeight="1" x14ac:dyDescent="0.2">
      <c r="A13" s="267" t="s">
        <v>670</v>
      </c>
      <c r="B13" s="147">
        <f>Criteria1.1.2!AK78</f>
        <v>3.8333333333333335</v>
      </c>
      <c r="C13" s="148">
        <f>'Criteria 1.2'!AU61</f>
        <v>3.625</v>
      </c>
      <c r="D13" s="148">
        <f>'Criteria 1.3'!AK61</f>
        <v>3.5</v>
      </c>
      <c r="E13" s="148">
        <f>Criteria1.4!AP84</f>
        <v>3.5</v>
      </c>
      <c r="F13" s="148">
        <f>Criteria1.5!R33</f>
        <v>4</v>
      </c>
      <c r="G13" s="148">
        <f>'Criteria 1.6'!J61</f>
        <v>3</v>
      </c>
      <c r="H13" s="148">
        <f>Criteria1.7!AD19</f>
        <v>2</v>
      </c>
      <c r="I13" s="148">
        <f>'Criteria 1.8'!AK61</f>
        <v>2.25</v>
      </c>
      <c r="J13" s="148">
        <f>'Criteria 1.9'!AA61</f>
        <v>3.5</v>
      </c>
      <c r="K13" s="148">
        <f t="shared" si="4"/>
        <v>29.208333333333336</v>
      </c>
      <c r="L13" s="190">
        <f>'Criteria 2.1'!AB67</f>
        <v>4</v>
      </c>
      <c r="M13" s="190">
        <f>'Criteria 2.2'!AD61</f>
        <v>3</v>
      </c>
      <c r="N13" s="190">
        <f>'Criteria 2.3'!AD61</f>
        <v>3.25</v>
      </c>
      <c r="O13" s="190">
        <f t="shared" si="5"/>
        <v>10.25</v>
      </c>
      <c r="P13" s="196">
        <f>'Criteria 3.1'!AB67</f>
        <v>3.75</v>
      </c>
      <c r="Q13" s="196">
        <f>'Criteria 3.2'!O67</f>
        <v>2</v>
      </c>
      <c r="R13" s="196">
        <f t="shared" si="6"/>
        <v>5.75</v>
      </c>
      <c r="S13" s="198">
        <f t="shared" si="7"/>
        <v>45.208333333333336</v>
      </c>
      <c r="T13" s="48"/>
      <c r="U13" s="49"/>
    </row>
    <row r="14" spans="1:21" ht="18.75" customHeight="1" x14ac:dyDescent="0.2">
      <c r="A14" s="267" t="s">
        <v>671</v>
      </c>
      <c r="B14" s="147">
        <f>Criteria1.1.2!AE88</f>
        <v>3.4444444444444446</v>
      </c>
      <c r="C14" s="148">
        <f>'Criteria 1.2'!AU71</f>
        <v>3.25</v>
      </c>
      <c r="D14" s="148">
        <f>'Criteria 1.3'!AK71</f>
        <v>3</v>
      </c>
      <c r="E14" s="148">
        <f>Criteria1.4!AP98</f>
        <v>2.75</v>
      </c>
      <c r="F14" s="148">
        <f>Criteria1.5!R34</f>
        <v>4</v>
      </c>
      <c r="G14" s="148">
        <f>'Criteria 1.6'!J71</f>
        <v>2</v>
      </c>
      <c r="H14" s="148">
        <f>Criteria1.7!AD20</f>
        <v>3.25</v>
      </c>
      <c r="I14" s="148">
        <f>'Criteria 1.8'!AK71</f>
        <v>2.5</v>
      </c>
      <c r="J14" s="148">
        <f>'Criteria 1.9'!AA71</f>
        <v>2.75</v>
      </c>
      <c r="K14" s="148">
        <f t="shared" si="4"/>
        <v>26.944444444444443</v>
      </c>
      <c r="L14" s="190">
        <f>'Criteria 2.1'!AB78</f>
        <v>4</v>
      </c>
      <c r="M14" s="190">
        <f>'Criteria 2.2'!AD71</f>
        <v>3</v>
      </c>
      <c r="N14" s="190">
        <f>'Criteria 2.3'!AD71</f>
        <v>3</v>
      </c>
      <c r="O14" s="190">
        <f t="shared" si="5"/>
        <v>10</v>
      </c>
      <c r="P14" s="196">
        <f>'Criteria 3.1'!AB78</f>
        <v>3.5</v>
      </c>
      <c r="Q14" s="196">
        <f>'Criteria 3.2'!O78</f>
        <v>2</v>
      </c>
      <c r="R14" s="196">
        <f t="shared" si="6"/>
        <v>5.5</v>
      </c>
      <c r="S14" s="198">
        <f t="shared" si="7"/>
        <v>42.444444444444443</v>
      </c>
      <c r="T14" s="48"/>
      <c r="U14" s="49"/>
    </row>
    <row r="15" spans="1:21" ht="15" x14ac:dyDescent="0.2">
      <c r="A15" s="302" t="s">
        <v>645</v>
      </c>
      <c r="B15" s="147">
        <f>Criteria1.1.2!AK97</f>
        <v>3.2222222222222223</v>
      </c>
      <c r="C15" s="148">
        <f>'Criteria 1.2'!AU81</f>
        <v>3.25</v>
      </c>
      <c r="D15" s="148">
        <f>'Criteria 1.3'!AK81</f>
        <v>3.5</v>
      </c>
      <c r="E15" s="148">
        <f>Criteria1.4!AP111</f>
        <v>3.5</v>
      </c>
      <c r="F15" s="148">
        <f>Criteria1.5!R35</f>
        <v>4</v>
      </c>
      <c r="G15" s="148">
        <f>'Criteria 1.6'!J81</f>
        <v>3</v>
      </c>
      <c r="H15" s="148">
        <f>Criteria1.7!AD21</f>
        <v>2</v>
      </c>
      <c r="I15" s="148">
        <f>'Criteria 1.8'!AK81</f>
        <v>2.25</v>
      </c>
      <c r="J15" s="148">
        <f>'Criteria 1.9'!AA81</f>
        <v>2.5</v>
      </c>
      <c r="K15" s="148">
        <f t="shared" si="4"/>
        <v>27.222222222222221</v>
      </c>
      <c r="L15" s="190">
        <f>'Criteria 2.1'!AB89</f>
        <v>4</v>
      </c>
      <c r="M15" s="190">
        <f>'Criteria 2.2'!AD81</f>
        <v>3</v>
      </c>
      <c r="N15" s="190">
        <f>'Criteria 2.3'!AD81</f>
        <v>3.25</v>
      </c>
      <c r="O15" s="190">
        <f t="shared" si="5"/>
        <v>10.25</v>
      </c>
      <c r="P15" s="196">
        <f>'Criteria 3.1'!AB89</f>
        <v>3.5</v>
      </c>
      <c r="Q15" s="196">
        <f>'Criteria 3.2'!O89</f>
        <v>2</v>
      </c>
      <c r="R15" s="196">
        <f t="shared" si="6"/>
        <v>5.5</v>
      </c>
      <c r="S15" s="198">
        <f t="shared" si="7"/>
        <v>42.972222222222221</v>
      </c>
      <c r="T15" s="48"/>
      <c r="U15" s="49"/>
    </row>
    <row r="16" spans="1:21" ht="15" x14ac:dyDescent="0.2">
      <c r="A16" s="50" t="s">
        <v>4</v>
      </c>
      <c r="B16" s="149">
        <f>AVERAGE(B8:B15)</f>
        <v>3.135416666666667</v>
      </c>
      <c r="C16" s="149">
        <f t="shared" ref="C16:K16" si="8">AVERAGE(C8:C15)</f>
        <v>3.203125</v>
      </c>
      <c r="D16" s="149">
        <f t="shared" si="8"/>
        <v>3.375</v>
      </c>
      <c r="E16" s="149">
        <f t="shared" si="8"/>
        <v>2.96875</v>
      </c>
      <c r="F16" s="149">
        <f t="shared" si="8"/>
        <v>4</v>
      </c>
      <c r="G16" s="149">
        <f t="shared" si="8"/>
        <v>2.375</v>
      </c>
      <c r="H16" s="149">
        <f t="shared" si="8"/>
        <v>2.34375</v>
      </c>
      <c r="I16" s="149">
        <f t="shared" si="8"/>
        <v>2.15625</v>
      </c>
      <c r="J16" s="149">
        <f t="shared" si="8"/>
        <v>2.75</v>
      </c>
      <c r="K16" s="149">
        <f t="shared" si="8"/>
        <v>26.307291666666664</v>
      </c>
      <c r="L16" s="149">
        <f>AVERAGE(L8:L15)</f>
        <v>3.53125</v>
      </c>
      <c r="M16" s="149">
        <f t="shared" ref="M16" si="9">AVERAGE(M8:M15)</f>
        <v>2.5625</v>
      </c>
      <c r="N16" s="149">
        <f t="shared" ref="N16" si="10">AVERAGE(N8:N15)</f>
        <v>2.8125</v>
      </c>
      <c r="O16" s="149">
        <f t="shared" ref="O16" si="11">AVERAGE(O8:O15)</f>
        <v>8.90625</v>
      </c>
      <c r="P16" s="149">
        <f t="shared" ref="P16" si="12">AVERAGE(P8:P15)</f>
        <v>3.375</v>
      </c>
      <c r="Q16" s="149">
        <f t="shared" ref="Q16" si="13">AVERAGE(Q8:Q15)</f>
        <v>2</v>
      </c>
      <c r="R16" s="149">
        <f t="shared" ref="R16" si="14">AVERAGE(R8:R15)</f>
        <v>5.375</v>
      </c>
      <c r="S16" s="149">
        <f t="shared" ref="S16" si="15">AVERAGE(S8:S15)</f>
        <v>40.588541666666671</v>
      </c>
      <c r="T16" s="150"/>
      <c r="U16" s="49"/>
    </row>
    <row r="18" spans="2:11" x14ac:dyDescent="0.2">
      <c r="B18" s="51" t="s">
        <v>57</v>
      </c>
      <c r="C18" s="51"/>
      <c r="D18" s="51"/>
      <c r="E18" s="51"/>
      <c r="F18" s="51"/>
      <c r="H18" s="51"/>
      <c r="I18" s="51"/>
      <c r="J18" s="51"/>
      <c r="K18" s="51"/>
    </row>
    <row r="19" spans="2:11" x14ac:dyDescent="0.2">
      <c r="B19" s="51"/>
      <c r="C19" s="51" t="s">
        <v>58</v>
      </c>
      <c r="D19" s="51"/>
      <c r="E19" s="51"/>
      <c r="F19" s="51"/>
      <c r="G19" s="51"/>
      <c r="H19" s="51"/>
      <c r="I19" s="51"/>
      <c r="J19" s="51"/>
      <c r="K19" s="51"/>
    </row>
  </sheetData>
  <mergeCells count="22">
    <mergeCell ref="S4:S6"/>
    <mergeCell ref="H4:H6"/>
    <mergeCell ref="I4:I6"/>
    <mergeCell ref="J4:J6"/>
    <mergeCell ref="L4:L6"/>
    <mergeCell ref="M4:M6"/>
    <mergeCell ref="N4:N6"/>
    <mergeCell ref="K4:K6"/>
    <mergeCell ref="O4:O6"/>
    <mergeCell ref="R4:R6"/>
    <mergeCell ref="A4:A6"/>
    <mergeCell ref="B4:B6"/>
    <mergeCell ref="C4:C6"/>
    <mergeCell ref="D4:D6"/>
    <mergeCell ref="E4:E6"/>
    <mergeCell ref="F4:F6"/>
    <mergeCell ref="G4:G6"/>
    <mergeCell ref="P4:P6"/>
    <mergeCell ref="Q4:Q6"/>
    <mergeCell ref="B3:K3"/>
    <mergeCell ref="L3:O3"/>
    <mergeCell ref="P3:R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115"/>
  <sheetViews>
    <sheetView topLeftCell="A83" zoomScale="85" zoomScaleNormal="85" zoomScalePageLayoutView="85" workbookViewId="0">
      <selection activeCell="A89" sqref="A89"/>
    </sheetView>
  </sheetViews>
  <sheetFormatPr defaultColWidth="8" defaultRowHeight="12.75" customHeight="1" x14ac:dyDescent="0.2"/>
  <cols>
    <col min="2" max="2" width="42.140625" customWidth="1"/>
    <col min="3" max="3" width="18.5703125" customWidth="1"/>
    <col min="4" max="6" width="17.7109375" customWidth="1"/>
    <col min="7" max="7" width="19.5703125" customWidth="1"/>
    <col min="8" max="8" width="17.7109375" customWidth="1"/>
    <col min="9" max="13" width="15.7109375" customWidth="1"/>
    <col min="14" max="14" width="14.42578125" customWidth="1"/>
    <col min="15" max="19" width="14.28515625" customWidth="1"/>
    <col min="20" max="20" width="11.85546875" customWidth="1"/>
    <col min="22" max="22" width="12.42578125" customWidth="1"/>
    <col min="24" max="24" width="10.7109375" customWidth="1"/>
    <col min="31" max="31" width="12.7109375" bestFit="1" customWidth="1"/>
  </cols>
  <sheetData>
    <row r="1" spans="1:37" ht="12.75" customHeight="1" x14ac:dyDescent="0.2">
      <c r="I1" s="45" t="s">
        <v>68</v>
      </c>
      <c r="J1" s="45"/>
      <c r="K1" s="45"/>
      <c r="L1" s="45"/>
      <c r="M1" s="337" t="s">
        <v>88</v>
      </c>
      <c r="N1" s="337"/>
      <c r="O1" s="337"/>
    </row>
    <row r="2" spans="1:37" ht="12.75" customHeight="1" x14ac:dyDescent="0.2">
      <c r="N2" s="45" t="s">
        <v>87</v>
      </c>
      <c r="O2" s="45" t="s">
        <v>23</v>
      </c>
      <c r="X2" s="45" t="s">
        <v>87</v>
      </c>
      <c r="Y2" s="45" t="s">
        <v>23</v>
      </c>
    </row>
    <row r="3" spans="1:37" ht="12.75" customHeight="1" x14ac:dyDescent="0.2">
      <c r="B3" s="45" t="s">
        <v>90</v>
      </c>
      <c r="I3" s="45"/>
      <c r="J3" s="45"/>
      <c r="K3" s="45"/>
      <c r="L3" s="45"/>
      <c r="M3" s="45"/>
      <c r="N3" s="80" t="s">
        <v>95</v>
      </c>
      <c r="O3" s="56">
        <v>4</v>
      </c>
      <c r="Q3" s="337" t="s">
        <v>100</v>
      </c>
      <c r="R3" s="337"/>
      <c r="X3" s="80" t="s">
        <v>95</v>
      </c>
      <c r="Y3" s="56">
        <v>4</v>
      </c>
    </row>
    <row r="4" spans="1:37" ht="12.75" customHeight="1" x14ac:dyDescent="0.2">
      <c r="B4" s="338" t="s">
        <v>101</v>
      </c>
      <c r="C4" s="338"/>
      <c r="D4" s="338"/>
      <c r="E4" s="212"/>
      <c r="F4" s="212"/>
      <c r="G4" s="212"/>
      <c r="H4" s="212"/>
      <c r="I4" s="78"/>
      <c r="J4" s="78"/>
      <c r="K4" s="78"/>
      <c r="L4" s="78"/>
      <c r="N4" s="80" t="s">
        <v>96</v>
      </c>
      <c r="O4" s="56">
        <v>3</v>
      </c>
      <c r="Q4" s="338" t="s">
        <v>102</v>
      </c>
      <c r="R4" s="338"/>
      <c r="S4" s="338"/>
      <c r="T4" s="338"/>
      <c r="X4" s="80" t="s">
        <v>96</v>
      </c>
      <c r="Y4" s="56">
        <v>3</v>
      </c>
    </row>
    <row r="5" spans="1:37" x14ac:dyDescent="0.2">
      <c r="A5" s="3"/>
      <c r="B5" s="65" t="s">
        <v>94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80" t="s">
        <v>97</v>
      </c>
      <c r="O5" s="56">
        <v>2</v>
      </c>
      <c r="P5" s="3"/>
      <c r="Q5" s="82" t="s">
        <v>107</v>
      </c>
      <c r="R5" s="3"/>
      <c r="S5" s="3"/>
      <c r="T5" s="3"/>
      <c r="U5" s="3"/>
      <c r="V5" s="82" t="s">
        <v>109</v>
      </c>
      <c r="W5" s="3"/>
      <c r="X5" s="80" t="s">
        <v>97</v>
      </c>
      <c r="Y5" s="56">
        <v>2</v>
      </c>
    </row>
    <row r="6" spans="1:37" x14ac:dyDescent="0.2">
      <c r="A6" s="3"/>
      <c r="B6" s="65" t="s">
        <v>91</v>
      </c>
      <c r="C6" s="3"/>
      <c r="D6" s="3"/>
      <c r="E6" s="3"/>
      <c r="F6" s="3"/>
      <c r="G6" s="3"/>
      <c r="H6" s="3"/>
      <c r="I6" s="82" t="s">
        <v>106</v>
      </c>
      <c r="J6" s="82"/>
      <c r="K6" s="82"/>
      <c r="L6" s="82"/>
      <c r="M6" s="3"/>
      <c r="N6" s="80" t="s">
        <v>98</v>
      </c>
      <c r="O6" s="56">
        <v>1</v>
      </c>
      <c r="P6" s="3"/>
      <c r="Q6" s="82" t="s">
        <v>108</v>
      </c>
      <c r="R6" s="3"/>
      <c r="S6" s="3"/>
      <c r="T6" s="3"/>
      <c r="U6" s="3"/>
      <c r="V6" s="44">
        <v>1</v>
      </c>
      <c r="W6" s="3"/>
      <c r="X6" s="80" t="s">
        <v>98</v>
      </c>
      <c r="Y6" s="56">
        <v>1</v>
      </c>
    </row>
    <row r="7" spans="1:37" x14ac:dyDescent="0.2">
      <c r="A7" s="3"/>
      <c r="B7" s="65" t="s">
        <v>92</v>
      </c>
      <c r="C7" s="65" t="s">
        <v>93</v>
      </c>
      <c r="D7" s="3"/>
      <c r="E7" s="3"/>
      <c r="F7" s="3"/>
      <c r="G7" s="3"/>
      <c r="H7" s="3"/>
      <c r="I7" s="79">
        <f>1-1/3</f>
        <v>0.66666666666666674</v>
      </c>
      <c r="J7" s="79"/>
      <c r="K7" s="79"/>
      <c r="L7" s="79"/>
      <c r="M7" s="3"/>
      <c r="N7" s="80" t="s">
        <v>99</v>
      </c>
      <c r="O7" s="56">
        <v>0</v>
      </c>
      <c r="P7" s="3"/>
      <c r="Q7" s="3"/>
      <c r="R7" s="3"/>
      <c r="S7" s="3"/>
      <c r="T7" s="3"/>
      <c r="U7" s="3"/>
      <c r="V7" s="3"/>
      <c r="W7" s="3"/>
      <c r="X7" s="80" t="s">
        <v>99</v>
      </c>
      <c r="Y7" s="56">
        <v>0</v>
      </c>
    </row>
    <row r="8" spans="1:37" x14ac:dyDescent="0.2">
      <c r="A8" s="3"/>
      <c r="B8" s="3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22" t="s">
        <v>14</v>
      </c>
      <c r="O8" s="60" t="s">
        <v>15</v>
      </c>
      <c r="P8" s="60"/>
      <c r="Q8" s="60"/>
      <c r="R8" s="60"/>
      <c r="S8" s="60"/>
      <c r="T8" s="3"/>
      <c r="U8" s="65" t="s">
        <v>87</v>
      </c>
      <c r="V8" s="65" t="s">
        <v>86</v>
      </c>
      <c r="W8" s="65" t="s">
        <v>69</v>
      </c>
      <c r="X8" s="45" t="s">
        <v>4</v>
      </c>
      <c r="AD8" s="45" t="s">
        <v>69</v>
      </c>
      <c r="AE8" s="45" t="s">
        <v>4</v>
      </c>
    </row>
    <row r="9" spans="1:37" ht="38.25" customHeight="1" x14ac:dyDescent="0.2">
      <c r="A9" s="3"/>
      <c r="B9" s="24"/>
      <c r="C9" s="367" t="s">
        <v>16</v>
      </c>
      <c r="D9" s="367"/>
      <c r="E9" s="368"/>
      <c r="F9" s="368"/>
      <c r="G9" s="368"/>
      <c r="H9" s="368"/>
      <c r="I9" s="367"/>
      <c r="J9" s="368"/>
      <c r="K9" s="368"/>
      <c r="L9" s="368"/>
      <c r="M9" s="367"/>
      <c r="N9" s="17"/>
      <c r="O9" s="82" t="s">
        <v>445</v>
      </c>
      <c r="P9" s="3"/>
      <c r="Q9" s="3"/>
      <c r="R9" s="3"/>
      <c r="S9" s="3"/>
      <c r="T9" s="3"/>
      <c r="U9" s="16">
        <v>0.6</v>
      </c>
      <c r="V9" s="60">
        <v>4</v>
      </c>
      <c r="W9" s="44">
        <v>0.5</v>
      </c>
      <c r="X9" s="37">
        <f>V9*W9</f>
        <v>2</v>
      </c>
      <c r="AB9" s="45" t="s">
        <v>80</v>
      </c>
      <c r="AC9" s="74">
        <f>Criteria1.1.1!AB15</f>
        <v>3.333333333333333</v>
      </c>
      <c r="AD9" s="78">
        <v>0.5</v>
      </c>
      <c r="AE9" s="75">
        <f>AC9*AD9</f>
        <v>1.6666666666666665</v>
      </c>
      <c r="AI9" s="359" t="s">
        <v>105</v>
      </c>
      <c r="AJ9" s="359"/>
      <c r="AK9" s="98">
        <f>AE9+AE10</f>
        <v>3.6666666666666665</v>
      </c>
    </row>
    <row r="10" spans="1:37" ht="47.25" customHeight="1" x14ac:dyDescent="0.2">
      <c r="A10" s="10"/>
      <c r="B10" s="23" t="s">
        <v>17</v>
      </c>
      <c r="C10" s="220" t="s">
        <v>539</v>
      </c>
      <c r="D10" s="220" t="s">
        <v>540</v>
      </c>
      <c r="E10" s="221" t="s">
        <v>541</v>
      </c>
      <c r="F10" s="221" t="s">
        <v>542</v>
      </c>
      <c r="G10" s="221" t="s">
        <v>543</v>
      </c>
      <c r="H10" s="221" t="s">
        <v>544</v>
      </c>
      <c r="I10" s="220" t="s">
        <v>545</v>
      </c>
      <c r="J10" s="221" t="s">
        <v>546</v>
      </c>
      <c r="K10" s="221" t="s">
        <v>547</v>
      </c>
      <c r="L10" s="221" t="s">
        <v>548</v>
      </c>
      <c r="M10" s="220"/>
      <c r="N10" s="17"/>
      <c r="O10" s="77" t="s">
        <v>89</v>
      </c>
      <c r="P10" s="15"/>
      <c r="Q10" s="15"/>
      <c r="R10" s="15"/>
      <c r="S10" s="15"/>
      <c r="T10" s="15"/>
      <c r="U10" s="15"/>
      <c r="V10" s="3"/>
      <c r="X10" s="37"/>
      <c r="AB10" s="45" t="s">
        <v>104</v>
      </c>
      <c r="AC10">
        <f>AA11</f>
        <v>4</v>
      </c>
      <c r="AD10" s="78">
        <v>0.5</v>
      </c>
      <c r="AE10" s="75">
        <f>AC10*AD10</f>
        <v>2</v>
      </c>
    </row>
    <row r="11" spans="1:37" x14ac:dyDescent="0.2">
      <c r="A11" s="10"/>
      <c r="B11" s="7" t="str">
        <f>Criteria1.1.1!C7</f>
        <v>Judiciary</v>
      </c>
      <c r="C11" s="231" t="s">
        <v>549</v>
      </c>
      <c r="D11" s="231" t="s">
        <v>549</v>
      </c>
      <c r="E11" s="232" t="s">
        <v>549</v>
      </c>
      <c r="F11" s="232" t="s">
        <v>549</v>
      </c>
      <c r="G11" s="232" t="s">
        <v>549</v>
      </c>
      <c r="H11" s="232" t="s">
        <v>549</v>
      </c>
      <c r="I11" s="231" t="s">
        <v>549</v>
      </c>
      <c r="J11" s="232" t="s">
        <v>549</v>
      </c>
      <c r="K11" s="232" t="s">
        <v>549</v>
      </c>
      <c r="L11" s="232" t="s">
        <v>549</v>
      </c>
      <c r="M11" s="6"/>
      <c r="N11" s="13" t="s">
        <v>19</v>
      </c>
      <c r="O11" s="17" t="s">
        <v>20</v>
      </c>
      <c r="P11" s="3"/>
      <c r="Q11" s="3"/>
      <c r="R11" s="3"/>
      <c r="S11" s="3"/>
      <c r="T11" s="3"/>
      <c r="U11" s="3"/>
      <c r="V11" s="3"/>
      <c r="X11" s="37"/>
      <c r="Y11" s="65" t="s">
        <v>103</v>
      </c>
      <c r="AA11" s="100">
        <f>X9+X15</f>
        <v>4</v>
      </c>
    </row>
    <row r="12" spans="1:37" x14ac:dyDescent="0.2">
      <c r="A12" s="207"/>
      <c r="B12" s="234" t="s">
        <v>534</v>
      </c>
      <c r="C12" s="232" t="s">
        <v>549</v>
      </c>
      <c r="D12" s="232" t="s">
        <v>549</v>
      </c>
      <c r="E12" s="232" t="s">
        <v>549</v>
      </c>
      <c r="F12" s="232" t="s">
        <v>549</v>
      </c>
      <c r="G12" s="232" t="s">
        <v>549</v>
      </c>
      <c r="H12" s="232" t="s">
        <v>549</v>
      </c>
      <c r="I12" s="232"/>
      <c r="J12" s="232"/>
      <c r="K12" s="232"/>
      <c r="L12" s="232"/>
      <c r="M12" s="126"/>
      <c r="N12" s="233"/>
      <c r="O12" s="115"/>
      <c r="P12" s="3"/>
      <c r="Q12" s="3"/>
      <c r="R12" s="3"/>
      <c r="S12" s="3"/>
      <c r="T12" s="3"/>
      <c r="U12" s="3"/>
      <c r="V12" s="3"/>
      <c r="X12" s="213"/>
      <c r="Y12" s="65"/>
      <c r="AA12" s="100"/>
    </row>
    <row r="13" spans="1:37" x14ac:dyDescent="0.2">
      <c r="A13" s="207"/>
      <c r="B13" s="234" t="s">
        <v>550</v>
      </c>
      <c r="C13" s="232"/>
      <c r="D13" s="232"/>
      <c r="E13" s="232"/>
      <c r="F13" s="232"/>
      <c r="G13" s="232"/>
      <c r="H13" s="232"/>
      <c r="I13" s="232"/>
      <c r="J13" s="301" t="s">
        <v>549</v>
      </c>
      <c r="K13" s="232"/>
      <c r="L13" s="232"/>
      <c r="M13" s="126"/>
      <c r="N13" s="233"/>
      <c r="O13" s="115"/>
      <c r="P13" s="3"/>
      <c r="Q13" s="3"/>
      <c r="R13" s="3"/>
      <c r="S13" s="3"/>
      <c r="T13" s="3"/>
      <c r="U13" s="3"/>
      <c r="V13" s="3"/>
      <c r="X13" s="213"/>
      <c r="Y13" s="65"/>
      <c r="AA13" s="100"/>
    </row>
    <row r="14" spans="1:37" x14ac:dyDescent="0.2">
      <c r="A14" s="10"/>
      <c r="B14" s="235" t="s">
        <v>551</v>
      </c>
      <c r="C14" s="231" t="s">
        <v>549</v>
      </c>
      <c r="D14" s="231" t="s">
        <v>549</v>
      </c>
      <c r="E14" s="232" t="s">
        <v>549</v>
      </c>
      <c r="F14" s="232" t="s">
        <v>549</v>
      </c>
      <c r="G14" s="232" t="s">
        <v>549</v>
      </c>
      <c r="H14" s="232" t="s">
        <v>549</v>
      </c>
      <c r="I14" s="231" t="s">
        <v>549</v>
      </c>
      <c r="J14" s="232" t="s">
        <v>549</v>
      </c>
      <c r="K14" s="126"/>
      <c r="L14" s="232" t="s">
        <v>549</v>
      </c>
      <c r="M14" s="6"/>
      <c r="N14" s="17"/>
      <c r="O14" s="3" t="s">
        <v>21</v>
      </c>
      <c r="P14" s="3"/>
      <c r="Q14" s="3"/>
      <c r="R14" s="3"/>
      <c r="S14" s="3"/>
      <c r="T14" s="3"/>
      <c r="U14" s="65" t="s">
        <v>87</v>
      </c>
      <c r="V14" s="65" t="s">
        <v>85</v>
      </c>
      <c r="W14" s="65" t="s">
        <v>69</v>
      </c>
      <c r="X14" s="36" t="s">
        <v>4</v>
      </c>
    </row>
    <row r="15" spans="1:37" x14ac:dyDescent="0.2">
      <c r="A15" s="10"/>
      <c r="B15" s="7" t="str">
        <f>Criteria1.1.1!C11</f>
        <v>Human Rights</v>
      </c>
      <c r="C15" s="231"/>
      <c r="D15" s="231"/>
      <c r="E15" s="232"/>
      <c r="F15" s="232"/>
      <c r="G15" s="232"/>
      <c r="H15" s="232"/>
      <c r="I15" s="6"/>
      <c r="J15" s="126"/>
      <c r="K15" s="126"/>
      <c r="L15" s="126"/>
      <c r="M15" s="6"/>
      <c r="N15" s="17"/>
      <c r="O15" s="3" t="s">
        <v>22</v>
      </c>
      <c r="P15" s="3"/>
      <c r="Q15" s="3"/>
      <c r="R15" s="3"/>
      <c r="S15" s="3"/>
      <c r="T15" s="3"/>
      <c r="U15" s="44">
        <v>1</v>
      </c>
      <c r="V15" s="59">
        <v>4</v>
      </c>
      <c r="W15" s="44">
        <v>0.5</v>
      </c>
      <c r="X15" s="37">
        <f>V15*W15</f>
        <v>2</v>
      </c>
    </row>
    <row r="16" spans="1:37" x14ac:dyDescent="0.2">
      <c r="A16" s="3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3"/>
      <c r="O16" s="3"/>
      <c r="P16" s="3"/>
      <c r="Q16" s="3"/>
      <c r="R16" s="3"/>
      <c r="S16" s="3"/>
      <c r="T16" s="3"/>
      <c r="U16" s="3"/>
      <c r="V16" s="3"/>
      <c r="W16" s="3"/>
      <c r="X16" s="37"/>
    </row>
    <row r="17" spans="1:37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1:37" x14ac:dyDescent="0.2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1:37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1:37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</row>
    <row r="21" spans="1:37" x14ac:dyDescent="0.2">
      <c r="A21" s="3"/>
      <c r="B21" s="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3"/>
      <c r="O21" s="3"/>
      <c r="P21" s="3"/>
      <c r="Q21" s="3"/>
      <c r="R21" s="3"/>
      <c r="S21" s="3"/>
      <c r="T21" s="3"/>
      <c r="U21" s="3"/>
      <c r="V21" s="3"/>
      <c r="W21" s="3"/>
    </row>
    <row r="22" spans="1:37" x14ac:dyDescent="0.2">
      <c r="A22" s="3"/>
      <c r="B22" s="24"/>
      <c r="C22" s="366" t="s">
        <v>569</v>
      </c>
      <c r="D22" s="367"/>
      <c r="E22" s="368"/>
      <c r="F22" s="368"/>
      <c r="G22" s="368"/>
      <c r="H22" s="368"/>
      <c r="I22" s="367"/>
      <c r="J22" s="368"/>
      <c r="K22" s="368"/>
      <c r="L22" s="368"/>
      <c r="M22" s="367"/>
      <c r="N22" s="22" t="s">
        <v>14</v>
      </c>
      <c r="O22" s="3" t="s">
        <v>15</v>
      </c>
      <c r="P22" s="3"/>
      <c r="Q22" s="3"/>
      <c r="R22" s="3"/>
      <c r="S22" s="3"/>
      <c r="T22" s="3"/>
      <c r="U22" s="65" t="s">
        <v>87</v>
      </c>
      <c r="V22" s="65" t="s">
        <v>86</v>
      </c>
      <c r="W22" s="65" t="s">
        <v>69</v>
      </c>
      <c r="X22" s="45" t="s">
        <v>4</v>
      </c>
      <c r="AD22" s="45" t="s">
        <v>69</v>
      </c>
      <c r="AE22" s="45" t="s">
        <v>4</v>
      </c>
    </row>
    <row r="23" spans="1:37" ht="51.75" customHeight="1" x14ac:dyDescent="0.2">
      <c r="A23" s="10"/>
      <c r="B23" s="23" t="s">
        <v>17</v>
      </c>
      <c r="C23" s="220" t="s">
        <v>570</v>
      </c>
      <c r="D23" s="220" t="s">
        <v>571</v>
      </c>
      <c r="E23" s="221" t="s">
        <v>572</v>
      </c>
      <c r="F23" s="221" t="s">
        <v>573</v>
      </c>
      <c r="G23" s="221" t="s">
        <v>574</v>
      </c>
      <c r="H23" s="221" t="s">
        <v>575</v>
      </c>
      <c r="I23" s="220"/>
      <c r="J23" s="222"/>
      <c r="K23" s="222"/>
      <c r="L23" s="222"/>
      <c r="M23" s="5"/>
      <c r="N23" s="17"/>
      <c r="O23" s="82" t="s">
        <v>445</v>
      </c>
      <c r="P23" s="3"/>
      <c r="Q23" s="3"/>
      <c r="R23" s="3"/>
      <c r="S23" s="3"/>
      <c r="T23" s="3"/>
      <c r="U23" s="16">
        <v>0.75</v>
      </c>
      <c r="V23" s="60">
        <v>3</v>
      </c>
      <c r="W23" s="44">
        <v>0.5</v>
      </c>
      <c r="X23" s="46">
        <f>V23*W23</f>
        <v>1.5</v>
      </c>
      <c r="AB23" s="45" t="s">
        <v>80</v>
      </c>
      <c r="AC23" s="74">
        <f>Criteria1.1.1!AB33</f>
        <v>2.666666666666667</v>
      </c>
      <c r="AD23" s="78">
        <v>0.5</v>
      </c>
      <c r="AE23" s="75">
        <f>AC23*AD23</f>
        <v>1.3333333333333335</v>
      </c>
      <c r="AI23" s="359" t="s">
        <v>105</v>
      </c>
      <c r="AJ23" s="359"/>
      <c r="AK23" s="98">
        <f>AE23+AE24</f>
        <v>3.0833333333333335</v>
      </c>
    </row>
    <row r="24" spans="1:37" ht="25.5" x14ac:dyDescent="0.2">
      <c r="A24" s="10"/>
      <c r="B24" s="7" t="str">
        <f>Criteria1.1.1!C18</f>
        <v>Migration</v>
      </c>
      <c r="C24" s="6"/>
      <c r="D24" s="231" t="s">
        <v>549</v>
      </c>
      <c r="E24" s="232" t="s">
        <v>549</v>
      </c>
      <c r="F24" s="126"/>
      <c r="G24" s="126"/>
      <c r="H24" s="126"/>
      <c r="I24" s="6"/>
      <c r="J24" s="126"/>
      <c r="K24" s="126"/>
      <c r="L24" s="126"/>
      <c r="M24" s="19"/>
      <c r="N24" s="17"/>
      <c r="O24" s="77" t="s">
        <v>89</v>
      </c>
      <c r="P24" s="15"/>
      <c r="Q24" s="15"/>
      <c r="R24" s="15"/>
      <c r="S24" s="15"/>
      <c r="T24" s="15"/>
      <c r="U24" s="15"/>
      <c r="V24" s="3"/>
      <c r="X24" s="46"/>
      <c r="AB24" s="45" t="s">
        <v>104</v>
      </c>
      <c r="AC24">
        <f>AA25</f>
        <v>3.5</v>
      </c>
      <c r="AD24" s="78">
        <v>0.5</v>
      </c>
      <c r="AE24" s="75">
        <f>AC24*AD24</f>
        <v>1.75</v>
      </c>
    </row>
    <row r="25" spans="1:37" x14ac:dyDescent="0.2">
      <c r="A25" s="10"/>
      <c r="B25" s="7" t="str">
        <f>Criteria1.1.1!C19</f>
        <v>Asylum</v>
      </c>
      <c r="C25" s="6"/>
      <c r="D25" s="231" t="s">
        <v>549</v>
      </c>
      <c r="E25" s="232" t="s">
        <v>549</v>
      </c>
      <c r="F25" s="126"/>
      <c r="G25" s="126"/>
      <c r="H25" s="126"/>
      <c r="I25" s="6"/>
      <c r="J25" s="126"/>
      <c r="K25" s="126"/>
      <c r="L25" s="126"/>
      <c r="M25" s="6"/>
      <c r="N25" s="13" t="s">
        <v>19</v>
      </c>
      <c r="O25" s="17" t="s">
        <v>20</v>
      </c>
      <c r="P25" s="3"/>
      <c r="Q25" s="3"/>
      <c r="R25" s="3"/>
      <c r="S25" s="3"/>
      <c r="T25" s="3"/>
      <c r="U25" s="3"/>
      <c r="V25" s="3"/>
      <c r="X25" s="46"/>
      <c r="Y25" s="65" t="s">
        <v>103</v>
      </c>
      <c r="AA25" s="100">
        <f>X23+X26</f>
        <v>3.5</v>
      </c>
    </row>
    <row r="26" spans="1:37" x14ac:dyDescent="0.2">
      <c r="A26" s="10"/>
      <c r="B26" s="7" t="str">
        <f>Criteria1.1.1!C21</f>
        <v>Integrated Border Management</v>
      </c>
      <c r="C26" s="231" t="s">
        <v>549</v>
      </c>
      <c r="D26" s="231" t="s">
        <v>549</v>
      </c>
      <c r="E26" s="232" t="s">
        <v>549</v>
      </c>
      <c r="F26" s="126"/>
      <c r="G26" s="126"/>
      <c r="H26" s="232"/>
      <c r="I26" s="6"/>
      <c r="J26" s="126"/>
      <c r="K26" s="126"/>
      <c r="L26" s="126"/>
      <c r="M26" s="6"/>
      <c r="N26" s="17"/>
      <c r="O26" s="3" t="s">
        <v>22</v>
      </c>
      <c r="P26" s="3"/>
      <c r="Q26" s="3"/>
      <c r="R26" s="3"/>
      <c r="S26" s="3"/>
      <c r="T26" s="3"/>
      <c r="U26" s="44">
        <v>1</v>
      </c>
      <c r="V26" s="59">
        <v>4</v>
      </c>
      <c r="W26" s="44">
        <v>0.5</v>
      </c>
      <c r="X26" s="46">
        <f>V26*W26</f>
        <v>2</v>
      </c>
    </row>
    <row r="27" spans="1:37" x14ac:dyDescent="0.2">
      <c r="A27" s="10"/>
      <c r="B27" s="235" t="s">
        <v>554</v>
      </c>
      <c r="C27" s="231" t="s">
        <v>549</v>
      </c>
      <c r="D27" s="231" t="s">
        <v>549</v>
      </c>
      <c r="E27" s="232" t="s">
        <v>549</v>
      </c>
      <c r="F27" s="232" t="s">
        <v>549</v>
      </c>
      <c r="G27" s="126"/>
      <c r="H27" s="232" t="s">
        <v>549</v>
      </c>
      <c r="I27" s="6"/>
      <c r="J27" s="126"/>
      <c r="K27" s="126"/>
      <c r="L27" s="126"/>
      <c r="M27" s="6"/>
      <c r="N27" s="17"/>
      <c r="O27" s="3"/>
      <c r="P27" s="3"/>
      <c r="Q27" s="3"/>
      <c r="R27" s="3"/>
      <c r="S27" s="3"/>
      <c r="T27" s="3"/>
      <c r="U27" s="3"/>
      <c r="V27" s="3"/>
      <c r="W27" s="3"/>
    </row>
    <row r="28" spans="1:37" x14ac:dyDescent="0.2">
      <c r="A28" s="10"/>
      <c r="B28" s="235" t="s">
        <v>497</v>
      </c>
      <c r="C28" s="6"/>
      <c r="D28" s="231" t="s">
        <v>549</v>
      </c>
      <c r="E28" s="232" t="s">
        <v>549</v>
      </c>
      <c r="F28" s="126"/>
      <c r="G28" s="232" t="s">
        <v>549</v>
      </c>
      <c r="H28" s="126"/>
      <c r="I28" s="6"/>
      <c r="J28" s="126"/>
      <c r="K28" s="126"/>
      <c r="L28" s="126"/>
      <c r="M28" s="6"/>
      <c r="N28" s="17"/>
      <c r="O28" s="3"/>
      <c r="P28" s="3"/>
      <c r="Q28" s="3"/>
      <c r="R28" s="3"/>
      <c r="S28" s="3"/>
      <c r="T28" s="3"/>
      <c r="U28" s="3"/>
      <c r="V28" s="3"/>
      <c r="W28" s="3"/>
    </row>
    <row r="29" spans="1:37" x14ac:dyDescent="0.2">
      <c r="A29" s="207"/>
      <c r="B29" s="234" t="s">
        <v>11</v>
      </c>
      <c r="C29" s="232" t="s">
        <v>549</v>
      </c>
      <c r="D29" s="232" t="s">
        <v>549</v>
      </c>
      <c r="E29" s="232"/>
      <c r="F29" s="232" t="s">
        <v>549</v>
      </c>
      <c r="G29" s="126"/>
      <c r="H29" s="232" t="s">
        <v>549</v>
      </c>
      <c r="I29" s="126"/>
      <c r="J29" s="126"/>
      <c r="K29" s="126"/>
      <c r="L29" s="126"/>
      <c r="M29" s="126"/>
      <c r="N29" s="17"/>
      <c r="O29" s="3"/>
      <c r="P29" s="3"/>
      <c r="Q29" s="3"/>
      <c r="R29" s="3"/>
      <c r="S29" s="3"/>
      <c r="T29" s="3"/>
      <c r="U29" s="3"/>
      <c r="V29" s="3"/>
      <c r="W29" s="3"/>
    </row>
    <row r="30" spans="1:37" x14ac:dyDescent="0.2">
      <c r="A30" s="207"/>
      <c r="B30" s="234" t="s">
        <v>555</v>
      </c>
      <c r="C30" s="126"/>
      <c r="D30" s="126"/>
      <c r="E30" s="126"/>
      <c r="F30" s="126"/>
      <c r="G30" s="126"/>
      <c r="H30" s="126"/>
      <c r="I30" s="126"/>
      <c r="J30" s="126"/>
      <c r="K30" s="126"/>
      <c r="L30" s="126"/>
      <c r="M30" s="126"/>
      <c r="N30" s="17"/>
      <c r="O30" s="3"/>
      <c r="P30" s="3"/>
      <c r="Q30" s="3"/>
      <c r="R30" s="3"/>
      <c r="S30" s="3"/>
      <c r="T30" s="3"/>
      <c r="U30" s="3"/>
      <c r="V30" s="3"/>
      <c r="W30" s="3"/>
    </row>
    <row r="31" spans="1:37" x14ac:dyDescent="0.2">
      <c r="A31" s="207"/>
      <c r="B31" s="234" t="s">
        <v>556</v>
      </c>
      <c r="C31" s="126"/>
      <c r="D31" s="126"/>
      <c r="E31" s="126"/>
      <c r="F31" s="126"/>
      <c r="G31" s="126"/>
      <c r="H31" s="126"/>
      <c r="I31" s="126"/>
      <c r="J31" s="126"/>
      <c r="K31" s="126"/>
      <c r="L31" s="126"/>
      <c r="M31" s="126"/>
      <c r="N31" s="17"/>
      <c r="O31" s="3"/>
      <c r="P31" s="3"/>
      <c r="Q31" s="3"/>
      <c r="R31" s="3"/>
      <c r="S31" s="3"/>
      <c r="T31" s="3"/>
      <c r="U31" s="3"/>
      <c r="V31" s="3"/>
      <c r="W31" s="3"/>
    </row>
    <row r="32" spans="1:37" x14ac:dyDescent="0.2">
      <c r="A32" s="3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37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37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37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37" x14ac:dyDescent="0.2">
      <c r="A36" s="3"/>
      <c r="B36" s="3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"/>
      <c r="O36" s="1"/>
      <c r="P36" s="3"/>
      <c r="Q36" s="3"/>
      <c r="R36" s="3"/>
      <c r="S36" s="3"/>
      <c r="T36" s="3"/>
      <c r="U36" s="3"/>
      <c r="V36" s="3"/>
      <c r="W36" s="3"/>
    </row>
    <row r="37" spans="1:37" x14ac:dyDescent="0.2">
      <c r="A37" s="3"/>
      <c r="B37" s="24"/>
      <c r="C37" s="333" t="s">
        <v>568</v>
      </c>
      <c r="D37" s="322"/>
      <c r="E37" s="369"/>
      <c r="F37" s="369"/>
      <c r="G37" s="369"/>
      <c r="H37" s="369"/>
      <c r="I37" s="322"/>
      <c r="J37" s="369"/>
      <c r="K37" s="369"/>
      <c r="L37" s="369"/>
      <c r="M37" s="322"/>
      <c r="N37" s="322"/>
      <c r="O37" s="323"/>
      <c r="P37" s="17"/>
      <c r="Q37" s="22" t="s">
        <v>14</v>
      </c>
      <c r="R37" s="3" t="s">
        <v>15</v>
      </c>
      <c r="S37" s="3"/>
      <c r="T37" s="3"/>
      <c r="U37" s="3"/>
      <c r="V37" s="3"/>
      <c r="W37" s="3"/>
      <c r="X37" s="65" t="s">
        <v>87</v>
      </c>
      <c r="Y37" s="65" t="s">
        <v>86</v>
      </c>
      <c r="Z37" s="65" t="s">
        <v>69</v>
      </c>
      <c r="AA37" s="45" t="s">
        <v>4</v>
      </c>
      <c r="AG37" s="45" t="s">
        <v>69</v>
      </c>
      <c r="AH37" s="45" t="s">
        <v>4</v>
      </c>
    </row>
    <row r="38" spans="1:37" ht="108" customHeight="1" x14ac:dyDescent="0.2">
      <c r="A38" s="10"/>
      <c r="B38" s="23" t="str">
        <f>B23</f>
        <v>Subsector/priorities</v>
      </c>
      <c r="C38" s="220" t="s">
        <v>588</v>
      </c>
      <c r="D38" s="220" t="s">
        <v>589</v>
      </c>
      <c r="E38" s="221" t="s">
        <v>590</v>
      </c>
      <c r="F38" s="221" t="s">
        <v>591</v>
      </c>
      <c r="G38" s="221" t="s">
        <v>592</v>
      </c>
      <c r="H38" s="221" t="s">
        <v>593</v>
      </c>
      <c r="I38" s="220" t="s">
        <v>594</v>
      </c>
      <c r="J38" s="221" t="s">
        <v>595</v>
      </c>
      <c r="K38" s="221" t="s">
        <v>596</v>
      </c>
      <c r="L38" s="222"/>
      <c r="M38" s="5"/>
      <c r="N38" s="5"/>
      <c r="O38" s="5"/>
      <c r="P38" s="17"/>
      <c r="Q38" s="17"/>
      <c r="R38" s="82" t="s">
        <v>445</v>
      </c>
      <c r="S38" s="199"/>
      <c r="T38" s="199"/>
      <c r="U38" s="199"/>
      <c r="V38" s="199"/>
      <c r="W38" s="199"/>
      <c r="X38" s="16">
        <v>0.45</v>
      </c>
      <c r="Y38" s="60">
        <v>2</v>
      </c>
      <c r="Z38" s="44">
        <v>0.5</v>
      </c>
      <c r="AA38" s="183">
        <f>Y38*Z38</f>
        <v>1</v>
      </c>
      <c r="AE38" s="45" t="s">
        <v>80</v>
      </c>
      <c r="AF38" s="74">
        <f>Criteria1.1.1!AB49</f>
        <v>1.6666666666666665</v>
      </c>
      <c r="AG38" s="78">
        <v>0.5</v>
      </c>
      <c r="AH38" s="75">
        <f>AF38*AG38</f>
        <v>0.83333333333333326</v>
      </c>
      <c r="AI38" s="359" t="s">
        <v>105</v>
      </c>
      <c r="AJ38" s="359"/>
      <c r="AK38" s="98">
        <f>AH38+AH39</f>
        <v>1.5833333333333333</v>
      </c>
    </row>
    <row r="39" spans="1:37" x14ac:dyDescent="0.2">
      <c r="A39" s="10"/>
      <c r="B39" s="7" t="str">
        <f>Criteria1.1.1!C36</f>
        <v>Civil Society Development</v>
      </c>
      <c r="C39" s="6"/>
      <c r="D39" s="6"/>
      <c r="E39" s="126"/>
      <c r="F39" s="126"/>
      <c r="G39" s="126"/>
      <c r="H39" s="126"/>
      <c r="I39" s="6"/>
      <c r="J39" s="126"/>
      <c r="K39" s="126"/>
      <c r="L39" s="126"/>
      <c r="M39" s="6"/>
      <c r="N39" s="6"/>
      <c r="O39" s="6"/>
      <c r="P39" s="17"/>
      <c r="Q39" s="17"/>
      <c r="R39" s="77" t="s">
        <v>89</v>
      </c>
      <c r="S39" s="15"/>
      <c r="T39" s="15"/>
      <c r="U39" s="15"/>
      <c r="V39" s="15"/>
      <c r="W39" s="15"/>
      <c r="X39" s="15"/>
      <c r="Y39" s="3"/>
      <c r="AA39" s="183"/>
      <c r="AE39" s="45" t="s">
        <v>104</v>
      </c>
      <c r="AF39">
        <f>AD40</f>
        <v>1.5</v>
      </c>
      <c r="AG39" s="78">
        <v>0.5</v>
      </c>
      <c r="AH39" s="75">
        <f>AF39*AG39</f>
        <v>0.75</v>
      </c>
    </row>
    <row r="40" spans="1:37" x14ac:dyDescent="0.2">
      <c r="A40" s="10"/>
      <c r="B40" s="7" t="str">
        <f>Criteria1.1.1!C37</f>
        <v>Civil Society Dialogue</v>
      </c>
      <c r="C40" s="6"/>
      <c r="D40" s="6"/>
      <c r="E40" s="126"/>
      <c r="F40" s="126"/>
      <c r="G40" s="126"/>
      <c r="H40" s="126"/>
      <c r="I40" s="6"/>
      <c r="J40" s="126"/>
      <c r="K40" s="126"/>
      <c r="L40" s="126"/>
      <c r="M40" s="6"/>
      <c r="N40" s="6"/>
      <c r="O40" s="6"/>
      <c r="P40" s="17"/>
      <c r="Q40" s="13" t="s">
        <v>19</v>
      </c>
      <c r="R40" s="17" t="s">
        <v>20</v>
      </c>
      <c r="S40" s="3"/>
      <c r="T40" s="3"/>
      <c r="U40" s="3"/>
      <c r="V40" s="3"/>
      <c r="W40" s="3"/>
      <c r="X40" s="3"/>
      <c r="Y40" s="3"/>
      <c r="AA40" s="183"/>
      <c r="AB40" s="65" t="s">
        <v>103</v>
      </c>
      <c r="AD40" s="100">
        <f>AA38+AA42</f>
        <v>1.5</v>
      </c>
    </row>
    <row r="41" spans="1:37" x14ac:dyDescent="0.2">
      <c r="A41" s="10"/>
      <c r="B41" s="7" t="str">
        <f>Criteria1.1.1!C38</f>
        <v xml:space="preserve">Gender Equality </v>
      </c>
      <c r="C41" s="231" t="s">
        <v>549</v>
      </c>
      <c r="D41" s="231" t="s">
        <v>549</v>
      </c>
      <c r="E41" s="126"/>
      <c r="F41" s="126"/>
      <c r="G41" s="126"/>
      <c r="H41" s="126"/>
      <c r="I41" s="6"/>
      <c r="J41" s="126"/>
      <c r="K41" s="126"/>
      <c r="L41" s="126"/>
      <c r="M41" s="6"/>
      <c r="N41" s="6"/>
      <c r="O41" s="6"/>
      <c r="P41" s="17"/>
      <c r="Q41" s="17"/>
      <c r="R41" s="3" t="s">
        <v>21</v>
      </c>
      <c r="S41" s="3"/>
      <c r="T41" s="3"/>
      <c r="U41" s="3"/>
      <c r="V41" s="3"/>
      <c r="W41" s="3"/>
      <c r="X41" s="65" t="s">
        <v>87</v>
      </c>
      <c r="Y41" s="65" t="s">
        <v>85</v>
      </c>
      <c r="Z41" s="65" t="s">
        <v>69</v>
      </c>
      <c r="AA41" s="182" t="s">
        <v>4</v>
      </c>
    </row>
    <row r="42" spans="1:37" x14ac:dyDescent="0.2">
      <c r="A42" s="10"/>
      <c r="B42" s="7" t="str">
        <f>Criteria1.1.1!C40</f>
        <v>Child's Rights</v>
      </c>
      <c r="C42" s="231" t="s">
        <v>549</v>
      </c>
      <c r="D42" s="231" t="s">
        <v>549</v>
      </c>
      <c r="E42" s="126"/>
      <c r="F42" s="126"/>
      <c r="G42" s="126"/>
      <c r="H42" s="126"/>
      <c r="I42" s="6"/>
      <c r="J42" s="126"/>
      <c r="K42" s="126"/>
      <c r="L42" s="126"/>
      <c r="M42" s="6"/>
      <c r="N42" s="6"/>
      <c r="O42" s="6"/>
      <c r="P42" s="17"/>
      <c r="Q42" s="17"/>
      <c r="R42" s="82" t="s">
        <v>440</v>
      </c>
      <c r="S42" s="3"/>
      <c r="T42" s="3"/>
      <c r="U42" s="3"/>
      <c r="V42" s="3"/>
      <c r="W42" s="3"/>
      <c r="X42" s="44">
        <v>0.33</v>
      </c>
      <c r="Y42" s="59">
        <v>1</v>
      </c>
      <c r="Z42" s="44">
        <v>0.5</v>
      </c>
      <c r="AA42" s="183">
        <f>Y42*Z42</f>
        <v>0.5</v>
      </c>
    </row>
    <row r="43" spans="1:37" x14ac:dyDescent="0.2">
      <c r="A43" s="10"/>
      <c r="B43" s="7" t="str">
        <f>Criteria1.1.1!C41</f>
        <v>Local authorities</v>
      </c>
      <c r="C43" s="6"/>
      <c r="D43" s="6"/>
      <c r="E43" s="126"/>
      <c r="F43" s="126"/>
      <c r="G43" s="126"/>
      <c r="H43" s="126"/>
      <c r="I43" s="6"/>
      <c r="J43" s="126"/>
      <c r="K43" s="126"/>
      <c r="L43" s="126"/>
      <c r="M43" s="6"/>
      <c r="N43" s="6"/>
      <c r="O43" s="6"/>
      <c r="P43" s="17"/>
      <c r="Q43" s="17"/>
      <c r="R43" s="3"/>
      <c r="S43" s="3"/>
      <c r="T43" s="3"/>
      <c r="U43" s="3"/>
      <c r="V43" s="3"/>
      <c r="W43" s="3"/>
      <c r="X43" s="3"/>
      <c r="Y43" s="3"/>
      <c r="Z43" s="3"/>
    </row>
    <row r="44" spans="1:37" x14ac:dyDescent="0.2">
      <c r="A44" s="207"/>
      <c r="B44" s="234" t="s">
        <v>598</v>
      </c>
      <c r="C44" s="126"/>
      <c r="D44" s="126"/>
      <c r="E44" s="232" t="s">
        <v>549</v>
      </c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7"/>
      <c r="Q44" s="17"/>
      <c r="R44" s="3"/>
      <c r="S44" s="3"/>
      <c r="T44" s="3"/>
      <c r="U44" s="3"/>
      <c r="V44" s="3"/>
      <c r="W44" s="3"/>
      <c r="X44" s="3"/>
      <c r="Y44" s="3"/>
      <c r="Z44" s="3"/>
    </row>
    <row r="45" spans="1:37" x14ac:dyDescent="0.2">
      <c r="A45" s="10"/>
      <c r="B45" s="7" t="str">
        <f>Criteria1.1.1!C42</f>
        <v>Fundamental Rights</v>
      </c>
      <c r="C45" s="6"/>
      <c r="D45" s="6"/>
      <c r="E45" s="126"/>
      <c r="F45" s="126"/>
      <c r="G45" s="126"/>
      <c r="H45" s="126"/>
      <c r="I45" s="6"/>
      <c r="J45" s="126"/>
      <c r="K45" s="126"/>
      <c r="L45" s="126"/>
      <c r="M45" s="6"/>
      <c r="N45" s="6"/>
      <c r="O45" s="6"/>
      <c r="P45" s="17"/>
      <c r="Q45" s="17"/>
      <c r="R45" s="3"/>
      <c r="S45" s="3"/>
      <c r="T45" s="3"/>
      <c r="U45" s="3"/>
      <c r="V45" s="3"/>
      <c r="W45" s="3"/>
      <c r="X45" s="3"/>
      <c r="Y45" s="3"/>
      <c r="Z45" s="3"/>
    </row>
    <row r="46" spans="1:37" x14ac:dyDescent="0.2">
      <c r="A46" s="10"/>
      <c r="B46" s="7" t="str">
        <f>Criteria1.1.1!C44</f>
        <v>VAW</v>
      </c>
      <c r="C46" s="231" t="s">
        <v>549</v>
      </c>
      <c r="D46" s="6"/>
      <c r="E46" s="126"/>
      <c r="F46" s="126"/>
      <c r="G46" s="126"/>
      <c r="H46" s="126"/>
      <c r="I46" s="6"/>
      <c r="J46" s="126"/>
      <c r="K46" s="126"/>
      <c r="L46" s="126"/>
      <c r="M46" s="6"/>
      <c r="N46" s="6"/>
      <c r="O46" s="6"/>
      <c r="P46" s="17"/>
      <c r="Q46" s="17"/>
      <c r="R46" s="3"/>
      <c r="S46" s="3"/>
      <c r="T46" s="3"/>
      <c r="U46" s="3"/>
      <c r="V46" s="3"/>
      <c r="W46" s="3"/>
      <c r="X46" s="3"/>
      <c r="Y46" s="3"/>
      <c r="Z46" s="3"/>
    </row>
    <row r="47" spans="1:37" x14ac:dyDescent="0.2">
      <c r="A47" s="10"/>
      <c r="B47" s="7" t="str">
        <f>Criteria1.1.1!C46</f>
        <v>Combating Discrimination, Xenophobia</v>
      </c>
      <c r="C47" s="6"/>
      <c r="D47" s="6"/>
      <c r="E47" s="126"/>
      <c r="F47" s="126"/>
      <c r="G47" s="126"/>
      <c r="H47" s="126"/>
      <c r="I47" s="6"/>
      <c r="J47" s="126"/>
      <c r="K47" s="126"/>
      <c r="L47" s="126"/>
      <c r="M47" s="6"/>
      <c r="N47" s="6"/>
      <c r="O47" s="6"/>
      <c r="P47" s="17"/>
      <c r="Q47" s="8"/>
      <c r="R47" s="3"/>
      <c r="S47" s="3"/>
      <c r="T47" s="3"/>
      <c r="U47" s="3"/>
      <c r="V47" s="3"/>
      <c r="W47" s="3"/>
    </row>
    <row r="48" spans="1:37" x14ac:dyDescent="0.2">
      <c r="A48" s="3"/>
      <c r="B48" s="11"/>
      <c r="C48" s="4"/>
      <c r="D48" s="2"/>
      <c r="E48" s="223"/>
      <c r="F48" s="223"/>
      <c r="G48" s="223"/>
      <c r="H48" s="223"/>
      <c r="I48" s="11"/>
      <c r="J48" s="11"/>
      <c r="K48" s="11"/>
      <c r="L48" s="11"/>
      <c r="M48" s="11"/>
      <c r="N48" s="11"/>
      <c r="O48" s="11"/>
      <c r="P48" s="3"/>
      <c r="Q48" s="3"/>
      <c r="R48" s="25"/>
      <c r="S48" s="25"/>
      <c r="T48" s="3"/>
      <c r="U48" s="3"/>
      <c r="V48" s="3"/>
      <c r="W48" s="3"/>
    </row>
    <row r="49" spans="1:37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1:37" x14ac:dyDescent="0.2">
      <c r="A50" s="3"/>
      <c r="B50" s="3"/>
      <c r="C50" s="1"/>
      <c r="D50" s="1"/>
      <c r="E50" s="224"/>
      <c r="F50" s="224"/>
      <c r="G50" s="224"/>
      <c r="H50" s="224"/>
      <c r="I50" s="1"/>
      <c r="J50" s="132"/>
      <c r="K50" s="132"/>
      <c r="L50" s="132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1:37" x14ac:dyDescent="0.2">
      <c r="A51" s="3"/>
      <c r="B51" s="24"/>
      <c r="C51" s="333" t="s">
        <v>567</v>
      </c>
      <c r="D51" s="322"/>
      <c r="E51" s="369"/>
      <c r="F51" s="369"/>
      <c r="G51" s="369"/>
      <c r="H51" s="369"/>
      <c r="I51" s="322"/>
      <c r="J51" s="228"/>
      <c r="K51" s="228"/>
      <c r="L51" s="228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37" ht="120" customHeight="1" x14ac:dyDescent="0.2">
      <c r="A52" s="10"/>
      <c r="B52" s="23" t="str">
        <f>B38</f>
        <v>Subsector/priorities</v>
      </c>
      <c r="C52" s="220" t="s">
        <v>559</v>
      </c>
      <c r="D52" s="220" t="s">
        <v>560</v>
      </c>
      <c r="E52" s="221" t="s">
        <v>557</v>
      </c>
      <c r="F52" s="221" t="s">
        <v>558</v>
      </c>
      <c r="G52" s="222"/>
      <c r="H52" s="222"/>
      <c r="I52" s="5"/>
      <c r="J52" s="229"/>
      <c r="K52" s="229"/>
      <c r="L52" s="229"/>
      <c r="M52" s="17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37" x14ac:dyDescent="0.2">
      <c r="A53" s="10"/>
      <c r="B53" s="7" t="str">
        <f>Criteria1.1.1!C52</f>
        <v>Employment</v>
      </c>
      <c r="C53" s="231" t="s">
        <v>18</v>
      </c>
      <c r="D53" s="231" t="s">
        <v>18</v>
      </c>
      <c r="E53" s="232" t="s">
        <v>18</v>
      </c>
      <c r="F53" s="232" t="s">
        <v>18</v>
      </c>
      <c r="G53" s="126"/>
      <c r="H53" s="126"/>
      <c r="I53" s="6"/>
      <c r="J53" s="230"/>
      <c r="K53" s="230"/>
      <c r="L53" s="230"/>
      <c r="M53" s="17"/>
      <c r="N53" s="22" t="s">
        <v>14</v>
      </c>
      <c r="O53" s="3" t="s">
        <v>15</v>
      </c>
      <c r="P53" s="3"/>
      <c r="Q53" s="3"/>
      <c r="R53" s="3"/>
      <c r="S53" s="3"/>
      <c r="T53" s="3"/>
      <c r="U53" s="65" t="s">
        <v>87</v>
      </c>
      <c r="V53" s="65" t="s">
        <v>86</v>
      </c>
      <c r="W53" s="65" t="s">
        <v>69</v>
      </c>
      <c r="X53" s="45" t="s">
        <v>4</v>
      </c>
      <c r="AD53" s="45" t="s">
        <v>69</v>
      </c>
      <c r="AE53" s="45" t="s">
        <v>4</v>
      </c>
    </row>
    <row r="54" spans="1:37" ht="25.5" x14ac:dyDescent="0.2">
      <c r="A54" s="10"/>
      <c r="B54" s="7" t="str">
        <f>Criteria1.1.1!C54</f>
        <v>Education</v>
      </c>
      <c r="C54" s="6" t="s">
        <v>18</v>
      </c>
      <c r="D54" s="6"/>
      <c r="E54" s="126"/>
      <c r="F54" s="126"/>
      <c r="G54" s="126"/>
      <c r="H54" s="126"/>
      <c r="I54" s="6"/>
      <c r="J54" s="230"/>
      <c r="K54" s="230"/>
      <c r="L54" s="230"/>
      <c r="M54" s="17"/>
      <c r="N54" s="17"/>
      <c r="O54" s="202" t="s">
        <v>445</v>
      </c>
      <c r="P54" s="199"/>
      <c r="Q54" s="199"/>
      <c r="R54" s="199"/>
      <c r="S54" s="199"/>
      <c r="T54" s="199"/>
      <c r="U54" s="16">
        <v>0.7</v>
      </c>
      <c r="V54" s="60">
        <v>3</v>
      </c>
      <c r="W54" s="44">
        <v>0.5</v>
      </c>
      <c r="X54" s="183">
        <f>V54*W54</f>
        <v>1.5</v>
      </c>
      <c r="AB54" s="45" t="s">
        <v>80</v>
      </c>
      <c r="AC54" s="74">
        <f>Criteria1.1.1!AB68</f>
        <v>2.6666666666666665</v>
      </c>
      <c r="AD54" s="78">
        <v>0.5</v>
      </c>
      <c r="AE54" s="75">
        <f>AC54*AD54</f>
        <v>1.3333333333333333</v>
      </c>
      <c r="AI54" s="359" t="s">
        <v>105</v>
      </c>
      <c r="AJ54" s="359"/>
      <c r="AK54" s="98">
        <f>AE54+AE55</f>
        <v>3.083333333333333</v>
      </c>
    </row>
    <row r="55" spans="1:37" ht="25.5" x14ac:dyDescent="0.2">
      <c r="A55" s="10"/>
      <c r="B55" s="7" t="str">
        <f>Criteria1.1.1!C55</f>
        <v>LLL</v>
      </c>
      <c r="C55" s="6" t="s">
        <v>18</v>
      </c>
      <c r="D55" s="6"/>
      <c r="E55" s="126"/>
      <c r="F55" s="126"/>
      <c r="G55" s="126"/>
      <c r="H55" s="126"/>
      <c r="I55" s="6"/>
      <c r="J55" s="230"/>
      <c r="K55" s="230"/>
      <c r="L55" s="230"/>
      <c r="M55" s="17"/>
      <c r="N55" s="17"/>
      <c r="O55" s="77" t="s">
        <v>89</v>
      </c>
      <c r="P55" s="15"/>
      <c r="Q55" s="15"/>
      <c r="R55" s="15"/>
      <c r="S55" s="15"/>
      <c r="T55" s="15"/>
      <c r="U55" s="15"/>
      <c r="V55" s="3"/>
      <c r="X55" s="183"/>
      <c r="AB55" s="45" t="s">
        <v>104</v>
      </c>
      <c r="AC55">
        <f>AA56</f>
        <v>3.5</v>
      </c>
      <c r="AD55" s="78">
        <v>0.5</v>
      </c>
      <c r="AE55" s="75">
        <f>AC55*AD55</f>
        <v>1.75</v>
      </c>
    </row>
    <row r="56" spans="1:37" x14ac:dyDescent="0.2">
      <c r="A56" s="10"/>
      <c r="B56" s="7" t="str">
        <f>Criteria1.1.1!C58</f>
        <v>VET</v>
      </c>
      <c r="C56" s="6" t="s">
        <v>18</v>
      </c>
      <c r="D56" s="6"/>
      <c r="E56" s="126"/>
      <c r="F56" s="126"/>
      <c r="G56" s="126"/>
      <c r="H56" s="126"/>
      <c r="I56" s="6"/>
      <c r="J56" s="230"/>
      <c r="K56" s="230"/>
      <c r="L56" s="230"/>
      <c r="M56" s="17"/>
      <c r="N56" s="13" t="s">
        <v>19</v>
      </c>
      <c r="O56" s="17" t="s">
        <v>20</v>
      </c>
      <c r="P56" s="3"/>
      <c r="Q56" s="3"/>
      <c r="R56" s="3"/>
      <c r="S56" s="3"/>
      <c r="T56" s="3"/>
      <c r="U56" s="3"/>
      <c r="V56" s="3"/>
      <c r="X56" s="183"/>
      <c r="Y56" s="65" t="s">
        <v>103</v>
      </c>
      <c r="AA56" s="100">
        <f>X54+X58</f>
        <v>3.5</v>
      </c>
    </row>
    <row r="57" spans="1:37" x14ac:dyDescent="0.2">
      <c r="A57" s="10"/>
      <c r="B57" s="7" t="str">
        <f>Criteria1.1.1!C60</f>
        <v>Social Policies and Inclusion/Disability</v>
      </c>
      <c r="C57" s="6"/>
      <c r="D57" s="6"/>
      <c r="E57" s="232" t="s">
        <v>18</v>
      </c>
      <c r="F57" s="126"/>
      <c r="G57" s="126"/>
      <c r="H57" s="126"/>
      <c r="I57" s="6"/>
      <c r="J57" s="230"/>
      <c r="K57" s="230"/>
      <c r="L57" s="230"/>
      <c r="M57" s="17"/>
      <c r="N57" s="17"/>
      <c r="O57" s="3" t="s">
        <v>21</v>
      </c>
      <c r="P57" s="3"/>
      <c r="Q57" s="3"/>
      <c r="R57" s="3"/>
      <c r="S57" s="3"/>
      <c r="T57" s="3"/>
      <c r="U57" s="65" t="s">
        <v>87</v>
      </c>
      <c r="V57" s="65" t="s">
        <v>85</v>
      </c>
      <c r="W57" s="65" t="s">
        <v>69</v>
      </c>
      <c r="X57" s="182" t="s">
        <v>4</v>
      </c>
    </row>
    <row r="58" spans="1:37" x14ac:dyDescent="0.2">
      <c r="A58" s="10"/>
      <c r="B58" s="7" t="str">
        <f>Criteria1.1.1!C61</f>
        <v>Social Policies and Inclusion/Accessability</v>
      </c>
      <c r="C58" s="6"/>
      <c r="D58" s="6"/>
      <c r="E58" s="126"/>
      <c r="F58" s="126"/>
      <c r="G58" s="126"/>
      <c r="H58" s="126"/>
      <c r="I58" s="6"/>
      <c r="J58" s="230"/>
      <c r="K58" s="230"/>
      <c r="L58" s="230"/>
      <c r="M58" s="17"/>
      <c r="N58" s="17"/>
      <c r="O58" s="65" t="s">
        <v>441</v>
      </c>
      <c r="P58" s="3"/>
      <c r="Q58" s="3"/>
      <c r="R58" s="3"/>
      <c r="S58" s="3"/>
      <c r="T58" s="3"/>
      <c r="U58" s="44">
        <v>1</v>
      </c>
      <c r="V58" s="59">
        <v>4</v>
      </c>
      <c r="W58" s="44">
        <v>0.5</v>
      </c>
      <c r="X58" s="183">
        <f>V58*W58</f>
        <v>2</v>
      </c>
    </row>
    <row r="59" spans="1:37" x14ac:dyDescent="0.2">
      <c r="A59" s="10"/>
      <c r="B59" s="7" t="str">
        <f>Criteria1.1.1!C62</f>
        <v>Social Policies and Inclusion/Poverty</v>
      </c>
      <c r="C59" s="6"/>
      <c r="D59" s="6"/>
      <c r="E59" s="232" t="s">
        <v>549</v>
      </c>
      <c r="F59" s="232" t="s">
        <v>549</v>
      </c>
      <c r="G59" s="126"/>
      <c r="H59" s="126"/>
      <c r="I59" s="6"/>
      <c r="J59" s="230"/>
      <c r="K59" s="230"/>
      <c r="L59" s="230"/>
      <c r="M59" s="17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37" x14ac:dyDescent="0.2">
      <c r="A60" s="10"/>
      <c r="B60" s="7" t="str">
        <f>Criteria1.1.1!C63</f>
        <v>Social Policies and Inclusion/Elderly</v>
      </c>
      <c r="C60" s="6"/>
      <c r="D60" s="6"/>
      <c r="E60" s="232" t="s">
        <v>549</v>
      </c>
      <c r="F60" s="232" t="s">
        <v>549</v>
      </c>
      <c r="G60" s="126"/>
      <c r="H60" s="126"/>
      <c r="I60" s="6"/>
      <c r="J60" s="230"/>
      <c r="K60" s="230"/>
      <c r="L60" s="230"/>
      <c r="M60" s="17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37" x14ac:dyDescent="0.2">
      <c r="A61" s="10"/>
      <c r="B61" s="7" t="str">
        <f>Criteria1.1.1!C64</f>
        <v>Social Policies and Inclusion/Roma</v>
      </c>
      <c r="C61" s="6"/>
      <c r="D61" s="6"/>
      <c r="E61" s="126"/>
      <c r="F61" s="126"/>
      <c r="G61" s="126"/>
      <c r="H61" s="126"/>
      <c r="I61" s="6"/>
      <c r="J61" s="230"/>
      <c r="K61" s="230"/>
      <c r="L61" s="230"/>
      <c r="M61" s="17"/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37" x14ac:dyDescent="0.2">
      <c r="A62" s="10"/>
      <c r="B62" s="7" t="str">
        <f>Criteria1.1.1!C65</f>
        <v>Social Services/care services</v>
      </c>
      <c r="C62" s="6"/>
      <c r="D62" s="6"/>
      <c r="E62" s="126"/>
      <c r="F62" s="126"/>
      <c r="G62" s="126"/>
      <c r="H62" s="126"/>
      <c r="I62" s="6"/>
      <c r="J62" s="230"/>
      <c r="K62" s="230"/>
      <c r="L62" s="230"/>
      <c r="M62" s="17"/>
      <c r="N62" s="1"/>
      <c r="O62" s="3"/>
      <c r="P62" s="3"/>
      <c r="Q62" s="3"/>
      <c r="R62" s="3"/>
      <c r="S62" s="3"/>
      <c r="T62" s="3"/>
      <c r="U62" s="3"/>
      <c r="V62" s="3"/>
      <c r="W62" s="3"/>
    </row>
    <row r="66" spans="2:40" ht="18" customHeight="1" x14ac:dyDescent="0.2">
      <c r="C66" s="363" t="s">
        <v>672</v>
      </c>
      <c r="D66" s="364"/>
      <c r="E66" s="364"/>
      <c r="F66" s="364"/>
      <c r="G66" s="364"/>
      <c r="H66" s="364"/>
      <c r="I66" s="364"/>
      <c r="J66" s="364"/>
      <c r="K66" s="365"/>
      <c r="M66" s="22" t="s">
        <v>14</v>
      </c>
      <c r="N66" s="3" t="s">
        <v>15</v>
      </c>
      <c r="O66" s="3"/>
      <c r="P66" s="3"/>
      <c r="Q66" s="3"/>
      <c r="R66" s="3"/>
      <c r="S66" s="3"/>
      <c r="T66" s="65" t="s">
        <v>87</v>
      </c>
      <c r="U66" s="65" t="s">
        <v>86</v>
      </c>
      <c r="V66" s="65" t="s">
        <v>69</v>
      </c>
      <c r="W66" s="45" t="s">
        <v>4</v>
      </c>
      <c r="AC66" s="45" t="s">
        <v>69</v>
      </c>
      <c r="AD66" s="45" t="s">
        <v>4</v>
      </c>
    </row>
    <row r="67" spans="2:40" s="27" customFormat="1" ht="75" customHeight="1" x14ac:dyDescent="0.2">
      <c r="B67" s="28" t="s">
        <v>34</v>
      </c>
      <c r="C67" s="271" t="s">
        <v>675</v>
      </c>
      <c r="D67" s="271" t="s">
        <v>676</v>
      </c>
      <c r="E67" s="271" t="s">
        <v>677</v>
      </c>
      <c r="F67" s="271" t="s">
        <v>678</v>
      </c>
      <c r="G67" s="271" t="s">
        <v>679</v>
      </c>
      <c r="H67" s="271" t="s">
        <v>680</v>
      </c>
      <c r="I67" s="271" t="s">
        <v>681</v>
      </c>
      <c r="J67" s="271" t="s">
        <v>682</v>
      </c>
      <c r="K67" s="271" t="s">
        <v>683</v>
      </c>
      <c r="L67"/>
      <c r="M67" s="17"/>
      <c r="N67" s="202" t="s">
        <v>445</v>
      </c>
      <c r="O67" s="199"/>
      <c r="P67" s="199"/>
      <c r="Q67" s="199"/>
      <c r="R67" s="199"/>
      <c r="S67" s="199"/>
      <c r="T67" s="16">
        <v>1</v>
      </c>
      <c r="U67" s="60">
        <v>4</v>
      </c>
      <c r="V67" s="44">
        <v>0.5</v>
      </c>
      <c r="W67" s="183">
        <f>U67*V67</f>
        <v>2</v>
      </c>
      <c r="X67"/>
      <c r="Y67"/>
      <c r="Z67"/>
      <c r="AA67" s="45" t="s">
        <v>80</v>
      </c>
      <c r="AB67" s="74">
        <f>Criteria1.1.1!AB80</f>
        <v>2.3333333333333335</v>
      </c>
      <c r="AC67" s="78">
        <v>0.5</v>
      </c>
      <c r="AD67" s="75">
        <f>AB67*AC67</f>
        <v>1.1666666666666667</v>
      </c>
      <c r="AH67"/>
      <c r="AI67" s="359" t="s">
        <v>105</v>
      </c>
      <c r="AJ67" s="359"/>
      <c r="AK67" s="98">
        <f>AD67+AD68</f>
        <v>3.166666666666667</v>
      </c>
      <c r="AL67"/>
      <c r="AM67"/>
    </row>
    <row r="68" spans="2:40" ht="29.45" customHeight="1" x14ac:dyDescent="0.2">
      <c r="B68" s="29" t="str">
        <f>Criteria1.1.1!C71</f>
        <v>Energy efficiency</v>
      </c>
      <c r="C68" s="30"/>
      <c r="D68" s="30"/>
      <c r="E68" s="215" t="s">
        <v>549</v>
      </c>
      <c r="F68" s="215"/>
      <c r="G68" s="215"/>
      <c r="H68" s="215"/>
      <c r="I68" s="30"/>
      <c r="J68" s="215" t="s">
        <v>549</v>
      </c>
      <c r="K68" s="215"/>
      <c r="M68" s="17"/>
      <c r="N68" s="77" t="s">
        <v>89</v>
      </c>
      <c r="O68" s="15"/>
      <c r="P68" s="15"/>
      <c r="Q68" s="15"/>
      <c r="R68" s="15"/>
      <c r="S68" s="15"/>
      <c r="T68" s="15"/>
      <c r="U68" s="3"/>
      <c r="W68" s="183"/>
      <c r="AA68" s="45" t="s">
        <v>104</v>
      </c>
      <c r="AB68">
        <f>Z69</f>
        <v>4</v>
      </c>
      <c r="AC68" s="78">
        <v>0.5</v>
      </c>
      <c r="AD68" s="75">
        <f>AB68*AC68</f>
        <v>2</v>
      </c>
    </row>
    <row r="69" spans="2:40" ht="12.75" customHeight="1" x14ac:dyDescent="0.2">
      <c r="B69" s="29" t="str">
        <f>Criteria1.1.1!C72</f>
        <v>Power supply</v>
      </c>
      <c r="C69" s="30"/>
      <c r="D69" s="31"/>
      <c r="E69" s="216"/>
      <c r="F69" s="216"/>
      <c r="G69" s="216"/>
      <c r="H69" s="216"/>
      <c r="I69" s="30"/>
      <c r="J69" s="215"/>
      <c r="K69" s="215"/>
      <c r="M69" s="13" t="s">
        <v>19</v>
      </c>
      <c r="N69" s="17" t="s">
        <v>20</v>
      </c>
      <c r="O69" s="3"/>
      <c r="P69" s="3"/>
      <c r="Q69" s="3"/>
      <c r="R69" s="3"/>
      <c r="S69" s="3"/>
      <c r="T69" s="3"/>
      <c r="U69" s="3"/>
      <c r="W69" s="183"/>
      <c r="X69" s="65" t="s">
        <v>103</v>
      </c>
      <c r="Z69" s="100">
        <f>W67+W72</f>
        <v>4</v>
      </c>
    </row>
    <row r="70" spans="2:40" ht="12.75" customHeight="1" x14ac:dyDescent="0.2">
      <c r="B70" s="29" t="str">
        <f>Criteria1.1.1!C73</f>
        <v>Natural gas supply</v>
      </c>
      <c r="C70" s="271"/>
      <c r="D70" s="272"/>
      <c r="E70" s="272"/>
      <c r="F70" s="272"/>
      <c r="G70" s="306" t="s">
        <v>549</v>
      </c>
      <c r="H70" s="272"/>
      <c r="I70" s="271"/>
      <c r="J70" s="271"/>
      <c r="K70" s="271"/>
      <c r="M70" s="233"/>
      <c r="N70" s="115"/>
      <c r="O70" s="3"/>
      <c r="P70" s="3"/>
      <c r="Q70" s="3"/>
      <c r="R70" s="3"/>
      <c r="S70" s="3"/>
      <c r="T70" s="3"/>
      <c r="U70" s="3"/>
      <c r="W70" s="269"/>
      <c r="X70" s="65"/>
      <c r="Z70" s="100"/>
    </row>
    <row r="71" spans="2:40" ht="12.75" customHeight="1" x14ac:dyDescent="0.2">
      <c r="B71" s="29" t="str">
        <f>Criteria1.1.1!C74</f>
        <v>Liquid fuel supply</v>
      </c>
      <c r="C71" s="271"/>
      <c r="D71" s="272"/>
      <c r="E71" s="272"/>
      <c r="F71" s="272"/>
      <c r="G71" s="306" t="s">
        <v>549</v>
      </c>
      <c r="H71" s="272"/>
      <c r="I71" s="271"/>
      <c r="J71" s="271"/>
      <c r="K71" s="271"/>
      <c r="M71" s="17"/>
      <c r="N71" s="3" t="s">
        <v>21</v>
      </c>
      <c r="O71" s="3"/>
      <c r="P71" s="3"/>
      <c r="Q71" s="3"/>
      <c r="R71" s="3"/>
      <c r="S71" s="3"/>
      <c r="T71" s="65" t="s">
        <v>87</v>
      </c>
      <c r="U71" s="65" t="s">
        <v>85</v>
      </c>
      <c r="V71" s="65" t="s">
        <v>69</v>
      </c>
      <c r="W71" s="182" t="s">
        <v>4</v>
      </c>
    </row>
    <row r="72" spans="2:40" ht="12.75" customHeight="1" x14ac:dyDescent="0.2">
      <c r="B72" s="29" t="str">
        <f>Criteria1.1.1!C75</f>
        <v>effectiveness in the management of energy</v>
      </c>
      <c r="C72" s="271" t="s">
        <v>549</v>
      </c>
      <c r="D72" s="272"/>
      <c r="E72" s="272"/>
      <c r="F72" s="272"/>
      <c r="G72" s="272"/>
      <c r="H72" s="272"/>
      <c r="I72" s="271"/>
      <c r="J72" s="271" t="s">
        <v>549</v>
      </c>
      <c r="K72" s="271"/>
      <c r="M72" s="17"/>
      <c r="N72" s="65" t="s">
        <v>441</v>
      </c>
      <c r="O72" s="3"/>
      <c r="P72" s="3"/>
      <c r="Q72" s="3"/>
      <c r="R72" s="3"/>
      <c r="S72" s="44"/>
      <c r="T72" s="44">
        <f>1-1/9</f>
        <v>0.88888888888888884</v>
      </c>
      <c r="U72" s="59">
        <v>4</v>
      </c>
      <c r="V72" s="44">
        <v>0.5</v>
      </c>
      <c r="W72" s="183">
        <f>U72*V72</f>
        <v>2</v>
      </c>
    </row>
    <row r="73" spans="2:40" ht="12.75" customHeight="1" x14ac:dyDescent="0.2">
      <c r="B73" s="29" t="str">
        <f>Criteria1.1.1!C76</f>
        <v>Renewable source of energies</v>
      </c>
      <c r="C73" s="271" t="s">
        <v>549</v>
      </c>
      <c r="D73" s="306" t="s">
        <v>549</v>
      </c>
      <c r="E73" s="272"/>
      <c r="F73" s="272"/>
      <c r="G73" s="272"/>
      <c r="H73" s="272"/>
      <c r="I73" s="271" t="s">
        <v>549</v>
      </c>
      <c r="J73" s="271"/>
      <c r="K73" s="271" t="s">
        <v>549</v>
      </c>
      <c r="M73" s="115"/>
      <c r="N73" s="65"/>
      <c r="O73" s="3"/>
      <c r="P73" s="3"/>
      <c r="Q73" s="3"/>
      <c r="R73" s="3"/>
      <c r="S73" s="44"/>
      <c r="T73" s="44"/>
      <c r="U73" s="44"/>
      <c r="V73" s="44"/>
      <c r="W73" s="269"/>
    </row>
    <row r="74" spans="2:40" ht="12.75" customHeight="1" x14ac:dyDescent="0.2">
      <c r="B74" s="29" t="str">
        <f>Criteria1.1.1!C77</f>
        <v>Privatization of the power sector</v>
      </c>
      <c r="C74" s="271"/>
      <c r="D74" s="272"/>
      <c r="E74" s="272"/>
      <c r="F74" s="306" t="s">
        <v>549</v>
      </c>
      <c r="G74" s="272"/>
      <c r="H74" s="272"/>
      <c r="I74" s="271"/>
      <c r="J74" s="271"/>
      <c r="K74" s="271"/>
      <c r="M74" s="115"/>
      <c r="N74" s="65"/>
      <c r="O74" s="3"/>
      <c r="P74" s="3"/>
      <c r="Q74" s="3"/>
      <c r="R74" s="3"/>
      <c r="S74" s="3"/>
      <c r="T74" s="44"/>
      <c r="U74" s="44"/>
      <c r="V74" s="44"/>
      <c r="W74" s="269"/>
    </row>
    <row r="75" spans="2:40" ht="12.75" customHeight="1" x14ac:dyDescent="0.2">
      <c r="B75" s="29" t="str">
        <f>Criteria1.1.1!C78</f>
        <v>Promotion of investment and capital market</v>
      </c>
      <c r="C75" s="271"/>
      <c r="D75" s="272"/>
      <c r="E75" s="272"/>
      <c r="F75" s="306" t="s">
        <v>549</v>
      </c>
      <c r="G75" s="272"/>
      <c r="H75" s="272"/>
      <c r="I75" s="271"/>
      <c r="J75" s="271"/>
      <c r="K75" s="271" t="s">
        <v>549</v>
      </c>
      <c r="M75" s="115"/>
      <c r="N75" s="65"/>
      <c r="O75" s="3"/>
      <c r="P75" s="3"/>
      <c r="Q75" s="3"/>
      <c r="R75" s="3"/>
      <c r="S75" s="3"/>
      <c r="T75" s="44"/>
      <c r="U75" s="44"/>
      <c r="V75" s="44"/>
      <c r="W75" s="44"/>
    </row>
    <row r="76" spans="2:40" ht="12.75" customHeight="1" x14ac:dyDescent="0.2">
      <c r="O76" s="115"/>
      <c r="P76" s="65"/>
      <c r="Q76" s="3"/>
      <c r="R76" s="3"/>
      <c r="S76" s="3"/>
      <c r="T76" s="3"/>
      <c r="U76" s="3"/>
      <c r="V76" s="44"/>
      <c r="W76" s="44"/>
      <c r="X76" s="44"/>
      <c r="Y76" s="269"/>
    </row>
    <row r="77" spans="2:40" ht="18" customHeight="1" x14ac:dyDescent="0.2">
      <c r="C77" s="310" t="s">
        <v>684</v>
      </c>
      <c r="D77" s="311"/>
      <c r="E77" s="311"/>
      <c r="F77" s="311"/>
      <c r="G77" s="311"/>
      <c r="H77" s="311"/>
      <c r="I77" s="311"/>
      <c r="J77" s="312"/>
      <c r="K77" s="313"/>
      <c r="M77" s="22" t="s">
        <v>14</v>
      </c>
      <c r="N77" s="3" t="s">
        <v>15</v>
      </c>
      <c r="O77" s="3"/>
      <c r="P77" s="3"/>
      <c r="Q77" s="3"/>
      <c r="R77" s="3"/>
      <c r="S77" s="3"/>
      <c r="T77" s="65" t="s">
        <v>87</v>
      </c>
      <c r="U77" s="65" t="s">
        <v>86</v>
      </c>
      <c r="V77" s="65" t="s">
        <v>69</v>
      </c>
      <c r="W77" s="45" t="s">
        <v>4</v>
      </c>
      <c r="AC77" s="45" t="s">
        <v>69</v>
      </c>
      <c r="AD77" s="45" t="s">
        <v>4</v>
      </c>
    </row>
    <row r="78" spans="2:40" s="27" customFormat="1" ht="70.5" customHeight="1" x14ac:dyDescent="0.2">
      <c r="B78" s="28" t="s">
        <v>34</v>
      </c>
      <c r="C78" s="32" t="s">
        <v>694</v>
      </c>
      <c r="D78" s="32" t="s">
        <v>695</v>
      </c>
      <c r="E78" s="32" t="s">
        <v>693</v>
      </c>
      <c r="F78" s="32" t="s">
        <v>692</v>
      </c>
      <c r="G78" s="32" t="s">
        <v>696</v>
      </c>
      <c r="H78" s="32" t="s">
        <v>691</v>
      </c>
      <c r="I78" s="32" t="s">
        <v>690</v>
      </c>
      <c r="J78" s="32" t="s">
        <v>689</v>
      </c>
      <c r="K78" s="314"/>
      <c r="L78"/>
      <c r="M78" s="17"/>
      <c r="N78" s="202" t="s">
        <v>445</v>
      </c>
      <c r="O78" s="199"/>
      <c r="P78" s="199"/>
      <c r="Q78" s="199"/>
      <c r="R78" s="199"/>
      <c r="S78" s="199"/>
      <c r="T78" s="16">
        <v>1</v>
      </c>
      <c r="U78" s="60">
        <v>4</v>
      </c>
      <c r="V78" s="44">
        <v>0.5</v>
      </c>
      <c r="W78" s="269">
        <f>U78*V78</f>
        <v>2</v>
      </c>
      <c r="X78"/>
      <c r="Y78"/>
      <c r="Z78"/>
      <c r="AA78" s="45" t="s">
        <v>80</v>
      </c>
      <c r="AB78" s="74">
        <f>Criteria1.1.1!AB89</f>
        <v>3.666666666666667</v>
      </c>
      <c r="AC78" s="78">
        <v>0.5</v>
      </c>
      <c r="AD78" s="75">
        <f>AB78*AC78</f>
        <v>1.8333333333333335</v>
      </c>
      <c r="AI78" s="359" t="s">
        <v>105</v>
      </c>
      <c r="AJ78" s="359"/>
      <c r="AK78" s="98">
        <f>AD78+AD79</f>
        <v>3.8333333333333335</v>
      </c>
      <c r="AL78"/>
      <c r="AM78"/>
      <c r="AN78"/>
    </row>
    <row r="79" spans="2:40" ht="29.45" customHeight="1" x14ac:dyDescent="0.2">
      <c r="B79" s="29" t="str">
        <f>Criteria1.1.1!C84</f>
        <v>Road Transport</v>
      </c>
      <c r="C79" s="271" t="s">
        <v>549</v>
      </c>
      <c r="D79" s="271" t="s">
        <v>549</v>
      </c>
      <c r="E79" s="271" t="s">
        <v>549</v>
      </c>
      <c r="F79" s="271" t="s">
        <v>549</v>
      </c>
      <c r="G79" s="271" t="s">
        <v>549</v>
      </c>
      <c r="H79" s="271" t="s">
        <v>549</v>
      </c>
      <c r="I79" s="271" t="s">
        <v>549</v>
      </c>
      <c r="J79" s="271" t="s">
        <v>549</v>
      </c>
      <c r="K79" s="69"/>
      <c r="M79" s="17"/>
      <c r="N79" s="77" t="s">
        <v>89</v>
      </c>
      <c r="O79" s="15"/>
      <c r="P79" s="15"/>
      <c r="Q79" s="15"/>
      <c r="R79" s="15"/>
      <c r="S79" s="15"/>
      <c r="T79" s="15"/>
      <c r="U79" s="3"/>
      <c r="W79" s="269"/>
      <c r="AA79" s="45" t="s">
        <v>104</v>
      </c>
      <c r="AB79">
        <f>Z80</f>
        <v>4</v>
      </c>
      <c r="AC79" s="78">
        <v>0.5</v>
      </c>
      <c r="AD79" s="75">
        <f>AB79*AC79</f>
        <v>2</v>
      </c>
    </row>
    <row r="80" spans="2:40" ht="12.75" customHeight="1" x14ac:dyDescent="0.2">
      <c r="B80" s="29" t="str">
        <f>Criteria1.1.1!C85</f>
        <v>Railway Transport</v>
      </c>
      <c r="C80" s="271" t="s">
        <v>549</v>
      </c>
      <c r="D80" s="271" t="s">
        <v>549</v>
      </c>
      <c r="E80" s="306" t="s">
        <v>549</v>
      </c>
      <c r="F80" s="306" t="s">
        <v>549</v>
      </c>
      <c r="G80" s="271" t="s">
        <v>549</v>
      </c>
      <c r="H80" s="271" t="s">
        <v>549</v>
      </c>
      <c r="I80" s="271" t="s">
        <v>549</v>
      </c>
      <c r="J80" s="271" t="s">
        <v>549</v>
      </c>
      <c r="K80" s="69"/>
      <c r="M80" s="13" t="s">
        <v>19</v>
      </c>
      <c r="N80" s="17" t="s">
        <v>20</v>
      </c>
      <c r="O80" s="3"/>
      <c r="P80" s="3"/>
      <c r="Q80" s="3"/>
      <c r="R80" s="3"/>
      <c r="S80" s="3"/>
      <c r="T80" s="3"/>
      <c r="U80" s="3"/>
      <c r="W80" s="269"/>
      <c r="X80" s="65" t="s">
        <v>103</v>
      </c>
      <c r="Z80" s="100">
        <f>W78+W83</f>
        <v>4</v>
      </c>
    </row>
    <row r="81" spans="1:31" ht="12.75" customHeight="1" x14ac:dyDescent="0.2">
      <c r="B81" s="29" t="str">
        <f>Criteria1.1.1!C86</f>
        <v>Civil Aviation</v>
      </c>
      <c r="C81" s="271" t="s">
        <v>549</v>
      </c>
      <c r="D81" s="271" t="s">
        <v>549</v>
      </c>
      <c r="E81" s="306" t="s">
        <v>549</v>
      </c>
      <c r="F81" s="306" t="s">
        <v>549</v>
      </c>
      <c r="G81" s="271" t="s">
        <v>549</v>
      </c>
      <c r="H81" s="271" t="s">
        <v>549</v>
      </c>
      <c r="I81" s="271" t="s">
        <v>549</v>
      </c>
      <c r="J81" s="271" t="s">
        <v>549</v>
      </c>
      <c r="K81" s="69"/>
      <c r="M81" s="233"/>
      <c r="N81" s="115"/>
      <c r="O81" s="3"/>
      <c r="P81" s="3"/>
      <c r="Q81" s="3"/>
      <c r="R81" s="3"/>
      <c r="S81" s="3"/>
      <c r="T81" s="3"/>
      <c r="U81" s="3"/>
      <c r="W81" s="269"/>
      <c r="X81" s="65"/>
      <c r="Z81" s="100"/>
    </row>
    <row r="82" spans="1:31" ht="12.75" customHeight="1" x14ac:dyDescent="0.2">
      <c r="B82" s="29" t="str">
        <f>Criteria1.1.1!C87</f>
        <v>Maritime Transport</v>
      </c>
      <c r="C82" s="271" t="s">
        <v>549</v>
      </c>
      <c r="D82" s="271" t="s">
        <v>549</v>
      </c>
      <c r="E82" s="306" t="s">
        <v>549</v>
      </c>
      <c r="F82" s="306" t="s">
        <v>549</v>
      </c>
      <c r="G82" s="271" t="s">
        <v>549</v>
      </c>
      <c r="H82" s="271" t="s">
        <v>549</v>
      </c>
      <c r="I82" s="271" t="s">
        <v>549</v>
      </c>
      <c r="J82" s="271" t="s">
        <v>549</v>
      </c>
      <c r="K82" s="69"/>
      <c r="M82" s="17"/>
      <c r="N82" s="3" t="s">
        <v>21</v>
      </c>
      <c r="O82" s="3"/>
      <c r="P82" s="3"/>
      <c r="Q82" s="3"/>
      <c r="R82" s="3"/>
      <c r="S82" s="3"/>
      <c r="T82" s="65" t="s">
        <v>87</v>
      </c>
      <c r="U82" s="65" t="s">
        <v>85</v>
      </c>
      <c r="V82" s="65" t="s">
        <v>69</v>
      </c>
      <c r="W82" s="268" t="s">
        <v>4</v>
      </c>
    </row>
    <row r="83" spans="1:31" ht="12.75" customHeight="1" x14ac:dyDescent="0.2">
      <c r="T83" s="44">
        <f>1</f>
        <v>1</v>
      </c>
      <c r="U83" s="59">
        <v>4</v>
      </c>
      <c r="V83" s="44">
        <v>0.5</v>
      </c>
      <c r="W83" s="269">
        <f>U83*V83</f>
        <v>2</v>
      </c>
    </row>
    <row r="86" spans="1:31" ht="12.75" customHeight="1" x14ac:dyDescent="0.2">
      <c r="C86" s="360" t="s">
        <v>673</v>
      </c>
      <c r="D86" s="361"/>
      <c r="E86" s="361"/>
      <c r="F86" s="361"/>
      <c r="G86" s="361"/>
    </row>
    <row r="87" spans="1:31" ht="166.5" customHeight="1" x14ac:dyDescent="0.2">
      <c r="B87" s="34" t="s">
        <v>34</v>
      </c>
      <c r="C87" s="305" t="s">
        <v>700</v>
      </c>
      <c r="D87" s="305" t="s">
        <v>701</v>
      </c>
      <c r="E87" s="305" t="s">
        <v>702</v>
      </c>
      <c r="F87" s="305" t="s">
        <v>703</v>
      </c>
      <c r="G87" s="305" t="s">
        <v>704</v>
      </c>
      <c r="I87" s="22" t="s">
        <v>14</v>
      </c>
      <c r="J87" s="3" t="s">
        <v>15</v>
      </c>
      <c r="K87" s="3"/>
      <c r="L87" s="3"/>
      <c r="M87" s="3"/>
      <c r="N87" s="3"/>
      <c r="O87" s="3"/>
      <c r="P87" s="65" t="s">
        <v>87</v>
      </c>
      <c r="Q87" s="65" t="s">
        <v>86</v>
      </c>
      <c r="R87" s="65" t="s">
        <v>69</v>
      </c>
      <c r="S87" s="45" t="s">
        <v>4</v>
      </c>
      <c r="Y87" s="45" t="s">
        <v>69</v>
      </c>
      <c r="Z87" s="45" t="s">
        <v>4</v>
      </c>
    </row>
    <row r="88" spans="1:31" ht="25.5" x14ac:dyDescent="0.2">
      <c r="A88" s="10"/>
      <c r="B88" s="29" t="str">
        <f>Criteria1.1.1!C93</f>
        <v>Waste management</v>
      </c>
      <c r="C88" s="38"/>
      <c r="D88" s="40"/>
      <c r="E88" s="225"/>
      <c r="F88" s="225" t="s">
        <v>549</v>
      </c>
      <c r="G88" s="225"/>
      <c r="H88" s="3"/>
      <c r="I88" s="17"/>
      <c r="J88" s="202" t="s">
        <v>445</v>
      </c>
      <c r="K88" s="199"/>
      <c r="L88" s="199"/>
      <c r="M88" s="199"/>
      <c r="N88" s="199"/>
      <c r="O88" s="199"/>
      <c r="P88" s="16">
        <v>1</v>
      </c>
      <c r="Q88" s="60">
        <v>4</v>
      </c>
      <c r="R88" s="44">
        <v>0.5</v>
      </c>
      <c r="S88" s="183">
        <f>Q88*R88</f>
        <v>2</v>
      </c>
      <c r="W88" s="45" t="s">
        <v>80</v>
      </c>
      <c r="X88" s="74">
        <f>Criteria1.1.1!AB100</f>
        <v>2.8888888888888893</v>
      </c>
      <c r="Y88" s="78">
        <v>0.5</v>
      </c>
      <c r="Z88" s="75">
        <f>X88*Y88</f>
        <v>1.4444444444444446</v>
      </c>
      <c r="AC88" s="359" t="s">
        <v>105</v>
      </c>
      <c r="AD88" s="359"/>
      <c r="AE88" s="98">
        <f>Z88+Z89</f>
        <v>3.4444444444444446</v>
      </c>
    </row>
    <row r="89" spans="1:31" ht="25.5" x14ac:dyDescent="0.2">
      <c r="A89" s="10"/>
      <c r="B89" s="29" t="str">
        <f>Criteria1.1.1!C94</f>
        <v>Waste water treatment</v>
      </c>
      <c r="C89" s="307"/>
      <c r="D89" s="318" t="s">
        <v>549</v>
      </c>
      <c r="E89" s="226"/>
      <c r="F89" s="316" t="s">
        <v>549</v>
      </c>
      <c r="G89" s="226"/>
      <c r="H89" s="3"/>
      <c r="I89" s="17"/>
      <c r="J89" s="77" t="s">
        <v>89</v>
      </c>
      <c r="K89" s="15"/>
      <c r="L89" s="15"/>
      <c r="M89" s="15"/>
      <c r="N89" s="15"/>
      <c r="O89" s="15"/>
      <c r="P89" s="15"/>
      <c r="Q89" s="3"/>
      <c r="S89" s="183"/>
      <c r="W89" s="45" t="s">
        <v>104</v>
      </c>
      <c r="X89">
        <f>V90</f>
        <v>4</v>
      </c>
      <c r="Y89" s="78">
        <v>0.5</v>
      </c>
      <c r="Z89" s="75">
        <f>X89*Y89</f>
        <v>2</v>
      </c>
    </row>
    <row r="90" spans="1:31" ht="24.75" customHeight="1" x14ac:dyDescent="0.2">
      <c r="A90" s="10"/>
      <c r="B90" s="29" t="str">
        <f>Criteria1.1.1!C95</f>
        <v xml:space="preserve">Air quality </v>
      </c>
      <c r="C90" s="318" t="s">
        <v>549</v>
      </c>
      <c r="D90" s="39"/>
      <c r="E90" s="308"/>
      <c r="F90" s="317" t="s">
        <v>549</v>
      </c>
      <c r="G90" s="227"/>
      <c r="H90" s="3"/>
      <c r="I90" s="13" t="s">
        <v>19</v>
      </c>
      <c r="J90" s="17" t="s">
        <v>20</v>
      </c>
      <c r="K90" s="3"/>
      <c r="L90" s="3"/>
      <c r="M90" s="3"/>
      <c r="N90" s="3"/>
      <c r="O90" s="3"/>
      <c r="P90" s="3"/>
      <c r="Q90" s="3"/>
      <c r="S90" s="183"/>
      <c r="T90" s="65" t="s">
        <v>103</v>
      </c>
      <c r="V90" s="100">
        <f>S88+S93</f>
        <v>4</v>
      </c>
    </row>
    <row r="91" spans="1:31" x14ac:dyDescent="0.2">
      <c r="A91" s="10"/>
      <c r="B91" s="29" t="str">
        <f>Criteria1.1.1!C96</f>
        <v>Natural ressources</v>
      </c>
      <c r="C91" s="40"/>
      <c r="D91" s="318" t="s">
        <v>549</v>
      </c>
      <c r="E91" s="316" t="s">
        <v>549</v>
      </c>
      <c r="F91" s="226"/>
      <c r="G91" s="316" t="s">
        <v>549</v>
      </c>
      <c r="H91" s="3"/>
      <c r="I91" s="17"/>
      <c r="J91" s="3" t="s">
        <v>21</v>
      </c>
      <c r="K91" s="3"/>
      <c r="L91" s="3"/>
      <c r="M91" s="3"/>
      <c r="N91" s="3"/>
      <c r="O91" s="3"/>
      <c r="P91" s="65" t="s">
        <v>87</v>
      </c>
      <c r="Q91" s="65" t="s">
        <v>85</v>
      </c>
      <c r="R91" s="65" t="s">
        <v>69</v>
      </c>
      <c r="S91" s="182" t="s">
        <v>4</v>
      </c>
    </row>
    <row r="92" spans="1:31" x14ac:dyDescent="0.2">
      <c r="A92" s="207"/>
      <c r="B92" s="29" t="str">
        <f>Criteria1.1.1!C97</f>
        <v>Climate Change</v>
      </c>
      <c r="C92" s="225" t="s">
        <v>549</v>
      </c>
      <c r="D92" s="316" t="s">
        <v>549</v>
      </c>
      <c r="E92" s="316" t="s">
        <v>549</v>
      </c>
      <c r="F92" s="316" t="s">
        <v>549</v>
      </c>
      <c r="G92" s="309"/>
      <c r="H92" s="3"/>
      <c r="I92" s="17"/>
      <c r="J92" s="3"/>
      <c r="K92" s="3"/>
      <c r="L92" s="3"/>
      <c r="M92" s="3"/>
      <c r="N92" s="3"/>
      <c r="O92" s="3"/>
      <c r="P92" s="65"/>
      <c r="Q92" s="65"/>
      <c r="R92" s="65"/>
      <c r="S92" s="268"/>
    </row>
    <row r="93" spans="1:31" x14ac:dyDescent="0.2">
      <c r="A93" s="10"/>
      <c r="B93" s="29" t="str">
        <f>Criteria1.1.1!C98</f>
        <v xml:space="preserve">Biologic Diversity </v>
      </c>
      <c r="C93" s="6"/>
      <c r="D93" s="6"/>
      <c r="E93" s="126"/>
      <c r="F93" s="126"/>
      <c r="G93" s="232" t="s">
        <v>549</v>
      </c>
      <c r="H93" s="3"/>
      <c r="I93" s="17"/>
      <c r="J93" s="65" t="s">
        <v>441</v>
      </c>
      <c r="K93" s="3"/>
      <c r="L93" s="3"/>
      <c r="M93" s="3"/>
      <c r="N93" s="3"/>
      <c r="O93" s="3"/>
      <c r="P93" s="44">
        <v>1</v>
      </c>
      <c r="Q93" s="59">
        <v>4</v>
      </c>
      <c r="R93" s="44">
        <v>0.5</v>
      </c>
      <c r="S93" s="183">
        <f>Q93*R93</f>
        <v>2</v>
      </c>
    </row>
    <row r="94" spans="1:31" ht="12.75" customHeight="1" x14ac:dyDescent="0.2">
      <c r="H94" s="3"/>
    </row>
    <row r="96" spans="1:31" ht="12.75" customHeight="1" x14ac:dyDescent="0.2">
      <c r="C96" s="360" t="s">
        <v>674</v>
      </c>
      <c r="D96" s="361"/>
      <c r="E96" s="361"/>
      <c r="F96" s="361"/>
      <c r="G96" s="362"/>
      <c r="I96" s="22" t="s">
        <v>14</v>
      </c>
      <c r="J96" s="3" t="s">
        <v>15</v>
      </c>
      <c r="K96" s="3"/>
      <c r="L96" s="3"/>
      <c r="M96" s="3"/>
      <c r="N96" s="3"/>
      <c r="O96" s="3"/>
      <c r="P96" s="65" t="s">
        <v>87</v>
      </c>
      <c r="Q96" s="65" t="s">
        <v>86</v>
      </c>
      <c r="R96" s="65" t="s">
        <v>69</v>
      </c>
      <c r="S96" s="45" t="s">
        <v>4</v>
      </c>
      <c r="Y96" s="45" t="s">
        <v>69</v>
      </c>
      <c r="Z96" s="45" t="s">
        <v>4</v>
      </c>
    </row>
    <row r="97" spans="2:37" ht="105" customHeight="1" x14ac:dyDescent="0.2">
      <c r="B97" s="34" t="s">
        <v>34</v>
      </c>
      <c r="C97" s="305" t="s">
        <v>707</v>
      </c>
      <c r="D97" s="305" t="s">
        <v>708</v>
      </c>
      <c r="E97" s="305" t="s">
        <v>709</v>
      </c>
      <c r="F97" s="305" t="s">
        <v>710</v>
      </c>
      <c r="G97" s="305" t="s">
        <v>711</v>
      </c>
      <c r="I97" s="17"/>
      <c r="J97" s="202" t="s">
        <v>445</v>
      </c>
      <c r="K97" s="199"/>
      <c r="L97" s="199"/>
      <c r="M97" s="199"/>
      <c r="N97" s="199"/>
      <c r="O97" s="199"/>
      <c r="P97" s="16">
        <v>1</v>
      </c>
      <c r="Q97" s="60">
        <v>4</v>
      </c>
      <c r="R97" s="44">
        <v>0.5</v>
      </c>
      <c r="S97" s="269">
        <f>Q97*R97</f>
        <v>2</v>
      </c>
      <c r="W97" s="45" t="s">
        <v>80</v>
      </c>
      <c r="X97" s="74">
        <f>Criteria1.1.1!AB111</f>
        <v>2.4444444444444446</v>
      </c>
      <c r="Y97" s="78">
        <v>0.5</v>
      </c>
      <c r="Z97" s="75">
        <f>X97*Y97</f>
        <v>1.2222222222222223</v>
      </c>
      <c r="AI97" s="359" t="s">
        <v>105</v>
      </c>
      <c r="AJ97" s="359"/>
      <c r="AK97" s="98">
        <f>Z97+Z98</f>
        <v>3.2222222222222223</v>
      </c>
    </row>
    <row r="98" spans="2:37" ht="12.75" customHeight="1" x14ac:dyDescent="0.2">
      <c r="B98" s="29" t="str">
        <f>Criteria1.1.1!C104</f>
        <v>Plant Health, Animal Health and Welfare</v>
      </c>
      <c r="C98" s="307" t="s">
        <v>549</v>
      </c>
      <c r="D98" s="40" t="s">
        <v>549</v>
      </c>
      <c r="E98" s="225" t="s">
        <v>549</v>
      </c>
      <c r="F98" s="225" t="s">
        <v>549</v>
      </c>
      <c r="G98" s="225"/>
      <c r="I98" s="17"/>
      <c r="J98" s="77" t="s">
        <v>89</v>
      </c>
      <c r="K98" s="15"/>
      <c r="L98" s="15"/>
      <c r="M98" s="15"/>
      <c r="N98" s="15"/>
      <c r="O98" s="15"/>
      <c r="P98" s="15"/>
      <c r="Q98" s="3"/>
      <c r="S98" s="269"/>
      <c r="W98" s="45" t="s">
        <v>104</v>
      </c>
      <c r="X98">
        <f>V99</f>
        <v>4</v>
      </c>
      <c r="Y98" s="78">
        <v>0.5</v>
      </c>
      <c r="Z98" s="75">
        <f>X98*Y98</f>
        <v>2</v>
      </c>
    </row>
    <row r="99" spans="2:37" ht="12.75" customHeight="1" x14ac:dyDescent="0.2">
      <c r="B99" s="29" t="str">
        <f>Criteria1.1.1!C106</f>
        <v>Protection and Improvement of Rural Environment</v>
      </c>
      <c r="C99" s="307" t="s">
        <v>549</v>
      </c>
      <c r="D99" s="39"/>
      <c r="E99" s="227"/>
      <c r="F99" s="227"/>
      <c r="G99" s="308" t="s">
        <v>549</v>
      </c>
      <c r="I99" s="13" t="s">
        <v>19</v>
      </c>
      <c r="J99" s="17" t="s">
        <v>20</v>
      </c>
      <c r="K99" s="3"/>
      <c r="L99" s="3"/>
      <c r="M99" s="3"/>
      <c r="N99" s="3"/>
      <c r="O99" s="3"/>
      <c r="P99" s="3"/>
      <c r="Q99" s="3"/>
      <c r="S99" s="269"/>
      <c r="T99" s="65" t="s">
        <v>103</v>
      </c>
      <c r="V99" s="100">
        <f>S97+S102</f>
        <v>4</v>
      </c>
    </row>
    <row r="100" spans="2:37" ht="12.75" customHeight="1" x14ac:dyDescent="0.2">
      <c r="B100" s="29" t="str">
        <f>Criteria1.1.1!C107</f>
        <v>The reliability of food (supply safety)</v>
      </c>
      <c r="C100" s="316" t="s">
        <v>549</v>
      </c>
      <c r="D100" s="227"/>
      <c r="E100" s="227"/>
      <c r="F100" s="227"/>
      <c r="G100" s="227"/>
      <c r="I100" s="233"/>
      <c r="J100" s="115"/>
      <c r="K100" s="3"/>
      <c r="L100" s="3"/>
      <c r="M100" s="3"/>
      <c r="N100" s="3"/>
      <c r="O100" s="3"/>
      <c r="P100" s="3"/>
      <c r="Q100" s="3"/>
      <c r="S100" s="269"/>
      <c r="T100" s="65"/>
      <c r="V100" s="100"/>
    </row>
    <row r="101" spans="2:37" ht="24.75" customHeight="1" x14ac:dyDescent="0.2">
      <c r="B101" s="29" t="str">
        <f>Criteria1.1.1!C108</f>
        <v>Rural infrastructure and diversification of economic activities in rural areas</v>
      </c>
      <c r="C101" s="40" t="s">
        <v>549</v>
      </c>
      <c r="D101" s="38"/>
      <c r="E101" s="309" t="s">
        <v>549</v>
      </c>
      <c r="F101" s="226"/>
      <c r="G101" s="309" t="s">
        <v>549</v>
      </c>
      <c r="I101" s="17"/>
      <c r="J101" s="3" t="s">
        <v>21</v>
      </c>
      <c r="K101" s="3"/>
      <c r="L101" s="3"/>
      <c r="M101" s="3"/>
      <c r="N101" s="3"/>
      <c r="O101" s="3"/>
      <c r="P101" s="65" t="s">
        <v>87</v>
      </c>
      <c r="Q101" s="65" t="s">
        <v>85</v>
      </c>
      <c r="R101" s="65" t="s">
        <v>69</v>
      </c>
      <c r="S101" s="268" t="s">
        <v>4</v>
      </c>
    </row>
    <row r="102" spans="2:37" ht="12.75" customHeight="1" x14ac:dyDescent="0.2">
      <c r="B102" s="29" t="str">
        <f>Criteria1.1.1!C109</f>
        <v>Organic Agriculture</v>
      </c>
      <c r="C102" s="6"/>
      <c r="D102" s="6"/>
      <c r="E102" s="301" t="s">
        <v>549</v>
      </c>
      <c r="F102" s="126"/>
      <c r="G102" s="126"/>
      <c r="P102" s="44">
        <v>1</v>
      </c>
      <c r="Q102" s="59">
        <v>4</v>
      </c>
      <c r="R102" s="44">
        <v>0.5</v>
      </c>
      <c r="S102" s="269">
        <f>Q102*R102</f>
        <v>2</v>
      </c>
    </row>
    <row r="108" spans="2:37" ht="12.75" customHeight="1" x14ac:dyDescent="0.2">
      <c r="C108" s="303"/>
    </row>
    <row r="109" spans="2:37" ht="12.75" customHeight="1" x14ac:dyDescent="0.2">
      <c r="C109" s="303"/>
    </row>
    <row r="110" spans="2:37" ht="12.75" customHeight="1" x14ac:dyDescent="0.2">
      <c r="C110" s="303"/>
    </row>
    <row r="111" spans="2:37" ht="12.75" customHeight="1" x14ac:dyDescent="0.2">
      <c r="C111" s="303"/>
    </row>
    <row r="115" spans="8:13" ht="12.75" customHeight="1" x14ac:dyDescent="0.2">
      <c r="H115" s="304"/>
      <c r="I115" s="304"/>
      <c r="J115" s="304"/>
      <c r="K115" s="304"/>
      <c r="L115" s="304"/>
      <c r="M115" s="304"/>
    </row>
  </sheetData>
  <mergeCells count="19">
    <mergeCell ref="AI9:AJ9"/>
    <mergeCell ref="AI23:AJ23"/>
    <mergeCell ref="M1:O1"/>
    <mergeCell ref="B4:D4"/>
    <mergeCell ref="Q3:R3"/>
    <mergeCell ref="Q4:T4"/>
    <mergeCell ref="C9:M9"/>
    <mergeCell ref="AI97:AJ97"/>
    <mergeCell ref="C96:G96"/>
    <mergeCell ref="C66:K66"/>
    <mergeCell ref="C22:M22"/>
    <mergeCell ref="AC88:AD88"/>
    <mergeCell ref="C37:O37"/>
    <mergeCell ref="C51:I51"/>
    <mergeCell ref="AI78:AJ78"/>
    <mergeCell ref="AI38:AJ38"/>
    <mergeCell ref="AI54:AJ54"/>
    <mergeCell ref="AI67:AJ67"/>
    <mergeCell ref="C86:G86"/>
  </mergeCells>
  <pageMargins left="0.7" right="0.7" top="0.75" bottom="0.75" header="0.3" footer="0.3"/>
  <pageSetup paperSize="9" orientation="portrait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2"/>
  <sheetViews>
    <sheetView topLeftCell="W54" workbookViewId="0">
      <selection activeCell="AF75" sqref="AF75"/>
    </sheetView>
  </sheetViews>
  <sheetFormatPr defaultColWidth="8.85546875" defaultRowHeight="12.75" x14ac:dyDescent="0.2"/>
  <cols>
    <col min="6" max="6" width="3.28515625" customWidth="1"/>
    <col min="7" max="8" width="4.42578125" customWidth="1"/>
    <col min="9" max="9" width="10.85546875" customWidth="1"/>
    <col min="10" max="10" width="7" customWidth="1"/>
    <col min="11" max="11" width="6.7109375" style="118" customWidth="1"/>
    <col min="12" max="12" width="4.140625" customWidth="1"/>
    <col min="14" max="14" width="7.140625" customWidth="1"/>
    <col min="20" max="20" width="12" customWidth="1"/>
    <col min="22" max="22" width="8.85546875" style="118"/>
    <col min="23" max="23" width="4.28515625" customWidth="1"/>
    <col min="24" max="24" width="7.42578125" customWidth="1"/>
    <col min="25" max="25" width="7.140625" customWidth="1"/>
    <col min="30" max="30" width="10.28515625" customWidth="1"/>
    <col min="33" max="33" width="6.42578125" customWidth="1"/>
  </cols>
  <sheetData>
    <row r="1" spans="1:47" ht="18" customHeight="1" x14ac:dyDescent="0.2">
      <c r="F1" s="378" t="s">
        <v>111</v>
      </c>
      <c r="G1" s="378"/>
      <c r="H1" s="378"/>
      <c r="I1" s="378"/>
      <c r="J1" s="378"/>
      <c r="K1" s="378"/>
      <c r="L1" s="378"/>
      <c r="M1" s="384" t="s">
        <v>156</v>
      </c>
      <c r="N1" s="384"/>
      <c r="O1" s="384"/>
      <c r="P1" s="384"/>
      <c r="Q1" s="384"/>
      <c r="R1" s="384"/>
    </row>
    <row r="2" spans="1:47" ht="18" customHeight="1" x14ac:dyDescent="0.2">
      <c r="A2" s="377" t="s">
        <v>126</v>
      </c>
      <c r="B2" s="379"/>
      <c r="C2" s="379"/>
      <c r="D2" s="379"/>
      <c r="E2" s="379"/>
      <c r="F2" s="379"/>
      <c r="G2" s="379"/>
      <c r="H2" s="379"/>
      <c r="I2" s="379"/>
      <c r="J2" s="70"/>
      <c r="K2" s="120"/>
      <c r="L2" s="85"/>
      <c r="M2" s="377" t="s">
        <v>127</v>
      </c>
      <c r="N2" s="377"/>
      <c r="O2" s="377"/>
      <c r="P2" s="377"/>
      <c r="Q2" s="377"/>
      <c r="R2" s="377"/>
      <c r="S2" s="377"/>
      <c r="T2" s="377"/>
      <c r="U2" s="377"/>
      <c r="X2" s="380" t="s">
        <v>138</v>
      </c>
      <c r="Y2" s="381"/>
      <c r="Z2" s="381"/>
      <c r="AA2" s="381"/>
      <c r="AB2" s="381"/>
      <c r="AC2" s="381"/>
      <c r="AD2" s="381"/>
      <c r="AE2" s="381"/>
      <c r="AF2" s="381"/>
      <c r="AG2" s="381"/>
      <c r="AI2" s="380" t="s">
        <v>148</v>
      </c>
      <c r="AJ2" s="381"/>
      <c r="AK2" s="381"/>
      <c r="AL2" s="381"/>
      <c r="AM2" s="381"/>
      <c r="AN2" s="381"/>
      <c r="AO2" s="381"/>
      <c r="AP2" s="381"/>
      <c r="AQ2" s="381"/>
      <c r="AR2" s="381"/>
    </row>
    <row r="3" spans="1:47" ht="18" customHeight="1" x14ac:dyDescent="0.2">
      <c r="A3" s="372" t="str">
        <f>Criteria1.1.1!D6</f>
        <v>Justice Sector</v>
      </c>
      <c r="B3" s="373"/>
      <c r="C3" s="373"/>
      <c r="D3" s="70"/>
      <c r="E3" s="70"/>
      <c r="F3" s="70"/>
      <c r="G3" s="70"/>
      <c r="H3" s="70"/>
      <c r="I3" s="70"/>
      <c r="J3" s="70"/>
      <c r="K3" s="120"/>
      <c r="L3" s="85"/>
      <c r="M3" s="69"/>
      <c r="N3" s="69"/>
      <c r="O3" s="69"/>
      <c r="P3" s="69"/>
      <c r="Q3" s="69"/>
      <c r="R3" s="69"/>
      <c r="S3" s="69"/>
      <c r="T3" s="69"/>
      <c r="U3" s="69"/>
      <c r="X3" s="69"/>
      <c r="Y3" s="70"/>
      <c r="Z3" s="70"/>
      <c r="AA3" s="70"/>
      <c r="AB3" s="70"/>
      <c r="AC3" s="70"/>
      <c r="AD3" s="70"/>
      <c r="AE3" s="374" t="s">
        <v>140</v>
      </c>
      <c r="AF3" s="30" t="s">
        <v>139</v>
      </c>
      <c r="AG3" s="89" t="s">
        <v>23</v>
      </c>
      <c r="AI3" s="69"/>
      <c r="AJ3" s="70"/>
      <c r="AK3" s="70"/>
      <c r="AL3" s="70"/>
      <c r="AM3" s="70"/>
      <c r="AN3" s="70"/>
      <c r="AO3" s="70"/>
      <c r="AP3" s="374" t="s">
        <v>140</v>
      </c>
      <c r="AQ3" s="30" t="s">
        <v>139</v>
      </c>
      <c r="AR3" s="89" t="s">
        <v>23</v>
      </c>
    </row>
    <row r="4" spans="1:47" ht="18" customHeight="1" x14ac:dyDescent="0.2">
      <c r="A4" s="45" t="s">
        <v>113</v>
      </c>
      <c r="B4" s="83" t="s">
        <v>118</v>
      </c>
      <c r="C4" s="84" t="s">
        <v>110</v>
      </c>
      <c r="G4" s="45" t="s">
        <v>112</v>
      </c>
      <c r="H4">
        <v>4</v>
      </c>
      <c r="I4" s="85"/>
      <c r="J4" s="85"/>
      <c r="K4" s="121"/>
      <c r="L4" s="85"/>
      <c r="M4" s="58" t="s">
        <v>120</v>
      </c>
      <c r="N4" s="56">
        <v>4</v>
      </c>
      <c r="O4" s="371" t="s">
        <v>128</v>
      </c>
      <c r="P4" s="371"/>
      <c r="Q4" s="371"/>
      <c r="R4" s="371"/>
      <c r="S4" s="371"/>
      <c r="T4" s="371"/>
      <c r="X4" s="58" t="s">
        <v>132</v>
      </c>
      <c r="Y4" s="56">
        <v>4</v>
      </c>
      <c r="Z4" s="90" t="s">
        <v>133</v>
      </c>
      <c r="AA4" s="90"/>
      <c r="AB4" s="90"/>
      <c r="AC4" s="90"/>
      <c r="AE4" s="375"/>
      <c r="AF4" s="91">
        <v>1</v>
      </c>
      <c r="AG4" s="92">
        <v>4</v>
      </c>
      <c r="AI4" s="95" t="s">
        <v>141</v>
      </c>
      <c r="AJ4" s="56">
        <v>4</v>
      </c>
      <c r="AK4" s="90"/>
      <c r="AL4" s="90"/>
      <c r="AM4" s="90"/>
      <c r="AN4" s="90"/>
      <c r="AP4" s="375"/>
      <c r="AQ4" s="91">
        <v>1</v>
      </c>
      <c r="AR4" s="92">
        <v>4</v>
      </c>
    </row>
    <row r="5" spans="1:47" ht="18" customHeight="1" x14ac:dyDescent="0.2">
      <c r="G5" s="45" t="s">
        <v>114</v>
      </c>
      <c r="H5">
        <v>0</v>
      </c>
      <c r="I5" s="85"/>
      <c r="J5" s="85"/>
      <c r="K5" s="121"/>
      <c r="L5" s="85"/>
      <c r="M5" s="58" t="s">
        <v>121</v>
      </c>
      <c r="N5" s="56">
        <v>3</v>
      </c>
      <c r="O5" s="371" t="s">
        <v>122</v>
      </c>
      <c r="P5" s="371"/>
      <c r="Q5" s="371"/>
      <c r="R5" s="371"/>
      <c r="S5" s="371"/>
      <c r="T5" s="371"/>
      <c r="X5" s="58">
        <v>3</v>
      </c>
      <c r="Y5" s="56">
        <v>3</v>
      </c>
      <c r="Z5" s="371" t="s">
        <v>134</v>
      </c>
      <c r="AA5" s="371"/>
      <c r="AB5" s="371"/>
      <c r="AC5" s="371"/>
      <c r="AD5" s="371"/>
      <c r="AE5" s="375"/>
      <c r="AF5" s="91">
        <v>0</v>
      </c>
      <c r="AG5" s="92">
        <v>0</v>
      </c>
      <c r="AI5" s="96" t="s">
        <v>142</v>
      </c>
      <c r="AJ5" s="56">
        <v>3</v>
      </c>
      <c r="AK5" s="371" t="s">
        <v>151</v>
      </c>
      <c r="AL5" s="371"/>
      <c r="AM5" s="371"/>
      <c r="AN5" s="371"/>
      <c r="AO5" s="371"/>
      <c r="AP5" s="375"/>
      <c r="AQ5" s="91">
        <v>0</v>
      </c>
      <c r="AR5" s="92">
        <v>0</v>
      </c>
    </row>
    <row r="6" spans="1:47" x14ac:dyDescent="0.2">
      <c r="M6" s="58" t="s">
        <v>63</v>
      </c>
      <c r="N6" s="56">
        <v>2</v>
      </c>
      <c r="O6" s="371" t="s">
        <v>123</v>
      </c>
      <c r="P6" s="371"/>
      <c r="Q6" s="371"/>
      <c r="R6" s="371"/>
      <c r="S6" s="371"/>
      <c r="T6" s="371"/>
      <c r="X6" s="58">
        <v>2</v>
      </c>
      <c r="Y6" s="56">
        <v>2</v>
      </c>
      <c r="Z6" s="371" t="s">
        <v>135</v>
      </c>
      <c r="AA6" s="371"/>
      <c r="AB6" s="371"/>
      <c r="AC6" s="371"/>
      <c r="AD6" s="371"/>
      <c r="AE6" s="375"/>
      <c r="AF6" s="91">
        <v>0</v>
      </c>
      <c r="AG6" s="92">
        <v>0</v>
      </c>
      <c r="AI6" s="96" t="s">
        <v>143</v>
      </c>
      <c r="AJ6" s="56">
        <v>2</v>
      </c>
      <c r="AK6" s="371" t="s">
        <v>153</v>
      </c>
      <c r="AL6" s="371"/>
      <c r="AM6" s="371"/>
      <c r="AN6" s="371"/>
      <c r="AO6" s="371"/>
      <c r="AP6" s="375"/>
      <c r="AQ6" s="91">
        <v>0</v>
      </c>
      <c r="AR6" s="92">
        <v>0</v>
      </c>
    </row>
    <row r="7" spans="1:47" x14ac:dyDescent="0.2">
      <c r="M7" s="58" t="s">
        <v>124</v>
      </c>
      <c r="N7" s="56">
        <v>1</v>
      </c>
      <c r="O7" s="371" t="s">
        <v>125</v>
      </c>
      <c r="P7" s="371"/>
      <c r="Q7" s="371"/>
      <c r="R7" s="371"/>
      <c r="S7" s="371"/>
      <c r="T7" s="371"/>
      <c r="X7" s="58">
        <v>1</v>
      </c>
      <c r="Y7" s="56">
        <v>1</v>
      </c>
      <c r="Z7" s="371" t="s">
        <v>136</v>
      </c>
      <c r="AA7" s="371"/>
      <c r="AB7" s="371"/>
      <c r="AC7" s="371"/>
      <c r="AD7" s="371"/>
      <c r="AE7" s="375"/>
      <c r="AF7" s="91">
        <v>0</v>
      </c>
      <c r="AG7" s="92">
        <v>0</v>
      </c>
      <c r="AI7" s="97" t="s">
        <v>144</v>
      </c>
      <c r="AJ7" s="56">
        <v>1</v>
      </c>
      <c r="AK7" s="371"/>
      <c r="AL7" s="371"/>
      <c r="AM7" s="371"/>
      <c r="AN7" s="371"/>
      <c r="AO7" s="371"/>
      <c r="AP7" s="375"/>
      <c r="AQ7" s="91">
        <v>0</v>
      </c>
      <c r="AR7" s="92">
        <v>0</v>
      </c>
    </row>
    <row r="8" spans="1:47" ht="12.75" customHeight="1" x14ac:dyDescent="0.2">
      <c r="X8" s="58">
        <v>0</v>
      </c>
      <c r="Y8" s="56">
        <v>0</v>
      </c>
      <c r="Z8" s="371" t="s">
        <v>137</v>
      </c>
      <c r="AA8" s="371"/>
      <c r="AB8" s="371"/>
      <c r="AC8" s="371"/>
      <c r="AD8" s="371"/>
      <c r="AE8" s="376"/>
      <c r="AF8" s="93">
        <v>0</v>
      </c>
      <c r="AG8" s="94">
        <v>0</v>
      </c>
      <c r="AI8" s="96" t="s">
        <v>145</v>
      </c>
      <c r="AJ8" s="56">
        <v>0</v>
      </c>
      <c r="AK8" s="371"/>
      <c r="AL8" s="371"/>
      <c r="AM8" s="371"/>
      <c r="AN8" s="371"/>
      <c r="AO8" s="371"/>
      <c r="AP8" s="376"/>
      <c r="AQ8" s="93">
        <v>0</v>
      </c>
      <c r="AR8" s="94">
        <v>0</v>
      </c>
    </row>
    <row r="9" spans="1:47" ht="42.75" customHeight="1" x14ac:dyDescent="0.2">
      <c r="X9" s="370" t="s">
        <v>146</v>
      </c>
      <c r="Y9" s="370"/>
      <c r="Z9" s="370"/>
      <c r="AA9" s="370"/>
      <c r="AB9" s="370"/>
      <c r="AC9" s="370"/>
      <c r="AD9" s="370"/>
      <c r="AF9" s="45" t="s">
        <v>63</v>
      </c>
      <c r="AG9" s="74">
        <f>(AF4*AG4+AF5*AG5+AF6*AG6+AF7*AG7+AF8*AG8)/SUM(AF4:AF8)</f>
        <v>4</v>
      </c>
      <c r="AI9" s="370" t="str">
        <f>X9</f>
        <v>NB: For this criteria either you find the information at the beginning of the main strategy. If not take average answer from the questionnaires. Fill in answers in table above</v>
      </c>
      <c r="AJ9" s="370"/>
      <c r="AK9" s="370"/>
      <c r="AL9" s="370"/>
      <c r="AM9" s="370"/>
      <c r="AN9" s="370"/>
      <c r="AO9" s="370"/>
      <c r="AQ9" s="45" t="s">
        <v>63</v>
      </c>
      <c r="AR9" s="74">
        <f>(AQ4*AR4+AQ5*AR5+AQ6*AR6+AQ7*AR7+AQ8*AR8)/SUM(AQ4:AQ8)</f>
        <v>4</v>
      </c>
    </row>
    <row r="10" spans="1:47" ht="22.5" x14ac:dyDescent="0.2">
      <c r="A10" s="45" t="s">
        <v>113</v>
      </c>
      <c r="B10" s="83" t="s">
        <v>118</v>
      </c>
      <c r="C10" s="84" t="s">
        <v>110</v>
      </c>
      <c r="G10" s="45" t="s">
        <v>112</v>
      </c>
      <c r="I10" s="87" t="s">
        <v>119</v>
      </c>
      <c r="J10" s="45" t="s">
        <v>69</v>
      </c>
      <c r="K10" s="119" t="s">
        <v>4</v>
      </c>
      <c r="M10" s="45" t="s">
        <v>113</v>
      </c>
      <c r="N10" s="45" t="s">
        <v>117</v>
      </c>
      <c r="O10" s="86" t="s">
        <v>115</v>
      </c>
      <c r="T10" s="87" t="s">
        <v>119</v>
      </c>
      <c r="U10" s="45" t="s">
        <v>69</v>
      </c>
      <c r="V10" s="119" t="s">
        <v>4</v>
      </c>
      <c r="X10" t="str">
        <f>M10</f>
        <v>Criteria</v>
      </c>
      <c r="Y10" s="45" t="s">
        <v>131</v>
      </c>
      <c r="Z10" s="86" t="s">
        <v>130</v>
      </c>
      <c r="AD10" s="87" t="s">
        <v>119</v>
      </c>
      <c r="AE10" s="45" t="s">
        <v>69</v>
      </c>
      <c r="AF10" s="45" t="s">
        <v>4</v>
      </c>
      <c r="AI10" t="str">
        <f>X10</f>
        <v>Criteria</v>
      </c>
      <c r="AJ10" s="45" t="s">
        <v>152</v>
      </c>
      <c r="AK10" s="86" t="s">
        <v>149</v>
      </c>
      <c r="AO10" s="87" t="s">
        <v>129</v>
      </c>
      <c r="AP10" s="45" t="s">
        <v>69</v>
      </c>
      <c r="AQ10" s="45" t="s">
        <v>4</v>
      </c>
    </row>
    <row r="11" spans="1:47" x14ac:dyDescent="0.2">
      <c r="G11" s="45" t="s">
        <v>114</v>
      </c>
      <c r="I11" s="59">
        <v>4</v>
      </c>
      <c r="J11" s="78">
        <v>0.25</v>
      </c>
      <c r="K11" s="118">
        <f>I11*J11</f>
        <v>1</v>
      </c>
      <c r="O11" s="86" t="s">
        <v>116</v>
      </c>
      <c r="T11" s="59">
        <v>2</v>
      </c>
      <c r="U11" s="78">
        <v>0.25</v>
      </c>
      <c r="V11" s="118">
        <f>T11*U11</f>
        <v>0.5</v>
      </c>
      <c r="Z11" s="86"/>
      <c r="AD11" s="101">
        <f>AG9</f>
        <v>4</v>
      </c>
      <c r="AE11" s="78">
        <v>0.25</v>
      </c>
      <c r="AF11" s="102">
        <f>AD11*AE11</f>
        <v>1</v>
      </c>
      <c r="AK11" s="86" t="s">
        <v>150</v>
      </c>
      <c r="AO11" s="101">
        <f>AR9</f>
        <v>4</v>
      </c>
      <c r="AP11" s="78">
        <v>0.25</v>
      </c>
      <c r="AQ11" s="102">
        <f>AO11*AP11</f>
        <v>1</v>
      </c>
      <c r="AS11" s="337" t="s">
        <v>147</v>
      </c>
      <c r="AT11" s="359"/>
      <c r="AU11" s="98">
        <f>K11+V11+AF11+AQ11</f>
        <v>3.5</v>
      </c>
    </row>
    <row r="13" spans="1:47" ht="18.75" customHeight="1" x14ac:dyDescent="0.2">
      <c r="A13" s="372" t="str">
        <f>Criteria1.1.1!D16</f>
        <v>Security and Home Affairs Sector</v>
      </c>
      <c r="B13" s="373"/>
      <c r="C13" s="373"/>
      <c r="AE13" s="374" t="s">
        <v>140</v>
      </c>
      <c r="AF13" s="30" t="s">
        <v>139</v>
      </c>
      <c r="AG13" s="89" t="s">
        <v>23</v>
      </c>
      <c r="AP13" s="374" t="s">
        <v>140</v>
      </c>
      <c r="AQ13" s="30" t="s">
        <v>139</v>
      </c>
      <c r="AR13" s="89" t="s">
        <v>23</v>
      </c>
    </row>
    <row r="14" spans="1:47" ht="18" customHeight="1" x14ac:dyDescent="0.2">
      <c r="A14" s="45" t="s">
        <v>113</v>
      </c>
      <c r="B14" s="83" t="s">
        <v>118</v>
      </c>
      <c r="C14" s="84" t="s">
        <v>110</v>
      </c>
      <c r="G14" s="45" t="s">
        <v>112</v>
      </c>
      <c r="H14">
        <v>4</v>
      </c>
      <c r="I14" s="85"/>
      <c r="J14" s="85"/>
      <c r="K14" s="121"/>
      <c r="L14" s="85"/>
      <c r="M14" s="58" t="s">
        <v>120</v>
      </c>
      <c r="N14" s="56">
        <v>4</v>
      </c>
      <c r="O14" s="371" t="s">
        <v>128</v>
      </c>
      <c r="P14" s="371"/>
      <c r="Q14" s="371"/>
      <c r="R14" s="371"/>
      <c r="S14" s="371"/>
      <c r="T14" s="371"/>
      <c r="X14" s="58" t="s">
        <v>132</v>
      </c>
      <c r="Y14" s="56">
        <v>4</v>
      </c>
      <c r="Z14" s="90" t="s">
        <v>133</v>
      </c>
      <c r="AA14" s="90"/>
      <c r="AB14" s="90"/>
      <c r="AC14" s="90"/>
      <c r="AE14" s="375"/>
      <c r="AF14" s="91">
        <v>3</v>
      </c>
      <c r="AG14" s="92">
        <v>4</v>
      </c>
      <c r="AI14" s="95" t="s">
        <v>141</v>
      </c>
      <c r="AJ14" s="56">
        <v>4</v>
      </c>
      <c r="AK14" s="90"/>
      <c r="AL14" s="90"/>
      <c r="AM14" s="90"/>
      <c r="AN14" s="90"/>
      <c r="AP14" s="375"/>
      <c r="AQ14" s="91">
        <v>0</v>
      </c>
      <c r="AR14" s="92">
        <v>0</v>
      </c>
    </row>
    <row r="15" spans="1:47" ht="18" customHeight="1" x14ac:dyDescent="0.2">
      <c r="G15" s="45" t="s">
        <v>114</v>
      </c>
      <c r="H15">
        <v>0</v>
      </c>
      <c r="I15" s="85"/>
      <c r="J15" s="85"/>
      <c r="K15" s="121"/>
      <c r="L15" s="85"/>
      <c r="M15" s="58" t="s">
        <v>121</v>
      </c>
      <c r="N15" s="56">
        <v>3</v>
      </c>
      <c r="O15" s="371" t="s">
        <v>122</v>
      </c>
      <c r="P15" s="371"/>
      <c r="Q15" s="371"/>
      <c r="R15" s="371"/>
      <c r="S15" s="371"/>
      <c r="T15" s="371"/>
      <c r="X15" s="58">
        <v>3</v>
      </c>
      <c r="Y15" s="56">
        <v>3</v>
      </c>
      <c r="Z15" s="371" t="s">
        <v>134</v>
      </c>
      <c r="AA15" s="371"/>
      <c r="AB15" s="371"/>
      <c r="AC15" s="371"/>
      <c r="AD15" s="371"/>
      <c r="AE15" s="375"/>
      <c r="AF15" s="91">
        <v>0</v>
      </c>
      <c r="AG15" s="92">
        <v>0</v>
      </c>
      <c r="AI15" s="96" t="s">
        <v>142</v>
      </c>
      <c r="AJ15" s="56">
        <v>3</v>
      </c>
      <c r="AK15" s="371" t="s">
        <v>151</v>
      </c>
      <c r="AL15" s="371"/>
      <c r="AM15" s="371"/>
      <c r="AN15" s="371"/>
      <c r="AO15" s="371"/>
      <c r="AP15" s="375"/>
      <c r="AQ15" s="91">
        <v>0</v>
      </c>
      <c r="AR15" s="92">
        <v>0</v>
      </c>
    </row>
    <row r="16" spans="1:47" x14ac:dyDescent="0.2">
      <c r="M16" s="58" t="s">
        <v>63</v>
      </c>
      <c r="N16" s="56">
        <v>2</v>
      </c>
      <c r="O16" s="371" t="s">
        <v>123</v>
      </c>
      <c r="P16" s="371"/>
      <c r="Q16" s="371"/>
      <c r="R16" s="371"/>
      <c r="S16" s="371"/>
      <c r="T16" s="371"/>
      <c r="X16" s="58">
        <v>2</v>
      </c>
      <c r="Y16" s="56">
        <v>2</v>
      </c>
      <c r="Z16" s="371" t="s">
        <v>135</v>
      </c>
      <c r="AA16" s="371"/>
      <c r="AB16" s="371"/>
      <c r="AC16" s="371"/>
      <c r="AD16" s="371"/>
      <c r="AE16" s="375"/>
      <c r="AF16" s="91">
        <v>0</v>
      </c>
      <c r="AG16" s="92">
        <v>0</v>
      </c>
      <c r="AI16" s="96" t="s">
        <v>143</v>
      </c>
      <c r="AJ16" s="56">
        <v>2</v>
      </c>
      <c r="AK16" s="371" t="s">
        <v>153</v>
      </c>
      <c r="AL16" s="371"/>
      <c r="AM16" s="371"/>
      <c r="AN16" s="371"/>
      <c r="AO16" s="371"/>
      <c r="AP16" s="375"/>
      <c r="AQ16" s="91">
        <v>0</v>
      </c>
      <c r="AR16" s="92">
        <v>0</v>
      </c>
    </row>
    <row r="17" spans="1:47" x14ac:dyDescent="0.2">
      <c r="M17" s="58" t="s">
        <v>124</v>
      </c>
      <c r="N17" s="56">
        <v>1</v>
      </c>
      <c r="O17" s="371" t="s">
        <v>125</v>
      </c>
      <c r="P17" s="371"/>
      <c r="Q17" s="371"/>
      <c r="R17" s="371"/>
      <c r="S17" s="371"/>
      <c r="T17" s="371"/>
      <c r="X17" s="58">
        <v>1</v>
      </c>
      <c r="Y17" s="56">
        <v>1</v>
      </c>
      <c r="Z17" s="371" t="s">
        <v>136</v>
      </c>
      <c r="AA17" s="371"/>
      <c r="AB17" s="371"/>
      <c r="AC17" s="371"/>
      <c r="AD17" s="371"/>
      <c r="AE17" s="375"/>
      <c r="AF17" s="91">
        <v>1</v>
      </c>
      <c r="AG17" s="92">
        <v>1</v>
      </c>
      <c r="AI17" s="97" t="s">
        <v>144</v>
      </c>
      <c r="AJ17" s="56">
        <v>1</v>
      </c>
      <c r="AK17" s="371"/>
      <c r="AL17" s="371"/>
      <c r="AM17" s="371"/>
      <c r="AN17" s="371"/>
      <c r="AO17" s="371"/>
      <c r="AP17" s="375"/>
      <c r="AQ17" s="91">
        <v>4</v>
      </c>
      <c r="AR17" s="92">
        <v>1</v>
      </c>
    </row>
    <row r="18" spans="1:47" ht="12.75" customHeight="1" x14ac:dyDescent="0.2">
      <c r="X18" s="58">
        <v>0</v>
      </c>
      <c r="Y18" s="56">
        <v>0</v>
      </c>
      <c r="Z18" s="371" t="s">
        <v>137</v>
      </c>
      <c r="AA18" s="371"/>
      <c r="AB18" s="371"/>
      <c r="AC18" s="371"/>
      <c r="AD18" s="371"/>
      <c r="AE18" s="376"/>
      <c r="AF18" s="93">
        <v>0</v>
      </c>
      <c r="AG18" s="94">
        <v>0</v>
      </c>
      <c r="AI18" s="96" t="s">
        <v>145</v>
      </c>
      <c r="AJ18" s="56">
        <v>0</v>
      </c>
      <c r="AK18" s="371"/>
      <c r="AL18" s="371"/>
      <c r="AM18" s="371"/>
      <c r="AN18" s="371"/>
      <c r="AO18" s="371"/>
      <c r="AP18" s="376"/>
      <c r="AQ18" s="93">
        <v>0</v>
      </c>
      <c r="AR18" s="94">
        <v>0</v>
      </c>
    </row>
    <row r="19" spans="1:47" ht="42.75" customHeight="1" x14ac:dyDescent="0.2">
      <c r="X19" s="370" t="s">
        <v>146</v>
      </c>
      <c r="Y19" s="370"/>
      <c r="Z19" s="370"/>
      <c r="AA19" s="370"/>
      <c r="AB19" s="370"/>
      <c r="AC19" s="370"/>
      <c r="AD19" s="370"/>
      <c r="AF19" s="45" t="s">
        <v>63</v>
      </c>
      <c r="AG19" s="74">
        <f>(AF14*AG14+AF15*AG15+AF16*AG16+AF17*AG17+AF18*AG18)/SUM(AF14:AF18)</f>
        <v>3.25</v>
      </c>
      <c r="AI19" s="370" t="str">
        <f>X19</f>
        <v>NB: For this criteria either you find the information at the beginning of the main strategy. If not take average answer from the questionnaires. Fill in answers in table above</v>
      </c>
      <c r="AJ19" s="370"/>
      <c r="AK19" s="370"/>
      <c r="AL19" s="370"/>
      <c r="AM19" s="370"/>
      <c r="AN19" s="370"/>
      <c r="AO19" s="370"/>
      <c r="AQ19" s="45" t="s">
        <v>63</v>
      </c>
      <c r="AR19" s="74">
        <f>(AQ14*AR14+AQ15*AR15+AQ16*AR16+AQ17*AR17+AQ18*AR18)/SUM(AQ14:AQ18)</f>
        <v>1</v>
      </c>
    </row>
    <row r="20" spans="1:47" ht="22.5" x14ac:dyDescent="0.2">
      <c r="A20" s="45" t="s">
        <v>113</v>
      </c>
      <c r="B20" s="83" t="s">
        <v>118</v>
      </c>
      <c r="C20" s="84" t="s">
        <v>110</v>
      </c>
      <c r="G20" s="45" t="s">
        <v>112</v>
      </c>
      <c r="I20" s="87" t="s">
        <v>119</v>
      </c>
      <c r="J20" s="45" t="s">
        <v>69</v>
      </c>
      <c r="K20" s="119" t="s">
        <v>4</v>
      </c>
      <c r="M20" s="45" t="s">
        <v>113</v>
      </c>
      <c r="N20" s="45" t="s">
        <v>117</v>
      </c>
      <c r="O20" s="86" t="s">
        <v>115</v>
      </c>
      <c r="T20" s="87" t="s">
        <v>119</v>
      </c>
      <c r="U20" s="45" t="s">
        <v>69</v>
      </c>
      <c r="V20" s="119" t="s">
        <v>4</v>
      </c>
      <c r="X20" t="str">
        <f>M20</f>
        <v>Criteria</v>
      </c>
      <c r="Y20" s="45" t="s">
        <v>131</v>
      </c>
      <c r="Z20" s="86" t="s">
        <v>130</v>
      </c>
      <c r="AD20" s="87" t="s">
        <v>119</v>
      </c>
      <c r="AE20" s="45" t="s">
        <v>69</v>
      </c>
      <c r="AF20" s="45" t="s">
        <v>4</v>
      </c>
      <c r="AI20" t="str">
        <f>X20</f>
        <v>Criteria</v>
      </c>
      <c r="AJ20" s="45" t="str">
        <f>AJ10</f>
        <v>1.2.2.2</v>
      </c>
      <c r="AK20" s="86" t="s">
        <v>149</v>
      </c>
      <c r="AO20" s="87" t="s">
        <v>129</v>
      </c>
      <c r="AP20" s="45" t="s">
        <v>69</v>
      </c>
      <c r="AQ20" s="45" t="s">
        <v>4</v>
      </c>
    </row>
    <row r="21" spans="1:47" x14ac:dyDescent="0.2">
      <c r="G21" s="45" t="s">
        <v>114</v>
      </c>
      <c r="I21" s="59">
        <v>4</v>
      </c>
      <c r="J21" s="78">
        <v>0.25</v>
      </c>
      <c r="K21" s="118">
        <f>I21*J21</f>
        <v>1</v>
      </c>
      <c r="O21" s="86" t="s">
        <v>116</v>
      </c>
      <c r="T21" s="59">
        <v>3</v>
      </c>
      <c r="U21" s="78">
        <v>0.25</v>
      </c>
      <c r="V21" s="118">
        <f>T21*U21</f>
        <v>0.75</v>
      </c>
      <c r="Z21" s="86"/>
      <c r="AD21" s="101">
        <f>AG19</f>
        <v>3.25</v>
      </c>
      <c r="AE21" s="78">
        <v>0.25</v>
      </c>
      <c r="AF21" s="102">
        <f>AD21*AE21</f>
        <v>0.8125</v>
      </c>
      <c r="AK21" s="86" t="s">
        <v>150</v>
      </c>
      <c r="AO21" s="101">
        <f>AR19</f>
        <v>1</v>
      </c>
      <c r="AP21" s="78">
        <v>0.25</v>
      </c>
      <c r="AQ21" s="102">
        <f>AO21*AP21</f>
        <v>0.25</v>
      </c>
      <c r="AS21" s="337" t="s">
        <v>147</v>
      </c>
      <c r="AT21" s="359"/>
      <c r="AU21" s="98">
        <f>K21+V21+AF21+AQ21</f>
        <v>2.8125</v>
      </c>
    </row>
    <row r="23" spans="1:47" ht="18.75" customHeight="1" x14ac:dyDescent="0.2">
      <c r="A23" s="372" t="str">
        <f>Criteria1.1.1!D34</f>
        <v>Civil Society and Fundamental Rights</v>
      </c>
      <c r="B23" s="373"/>
      <c r="C23" s="373"/>
      <c r="AE23" s="374" t="s">
        <v>140</v>
      </c>
      <c r="AF23" s="30" t="s">
        <v>139</v>
      </c>
      <c r="AG23" s="89" t="s">
        <v>23</v>
      </c>
      <c r="AP23" s="374" t="s">
        <v>140</v>
      </c>
      <c r="AQ23" s="30" t="s">
        <v>139</v>
      </c>
      <c r="AR23" s="89" t="s">
        <v>23</v>
      </c>
    </row>
    <row r="24" spans="1:47" ht="18" customHeight="1" x14ac:dyDescent="0.2">
      <c r="A24" s="45" t="s">
        <v>113</v>
      </c>
      <c r="B24" s="83" t="s">
        <v>118</v>
      </c>
      <c r="C24" s="84" t="s">
        <v>110</v>
      </c>
      <c r="G24" s="45" t="s">
        <v>112</v>
      </c>
      <c r="H24">
        <v>4</v>
      </c>
      <c r="I24" s="85"/>
      <c r="J24" s="85"/>
      <c r="K24" s="121"/>
      <c r="L24" s="85"/>
      <c r="M24" s="58" t="s">
        <v>120</v>
      </c>
      <c r="N24" s="56">
        <v>4</v>
      </c>
      <c r="O24" s="371" t="s">
        <v>128</v>
      </c>
      <c r="P24" s="371"/>
      <c r="Q24" s="371"/>
      <c r="R24" s="371"/>
      <c r="S24" s="371"/>
      <c r="T24" s="371"/>
      <c r="X24" s="58" t="s">
        <v>132</v>
      </c>
      <c r="Y24" s="56">
        <v>4</v>
      </c>
      <c r="Z24" s="90" t="s">
        <v>133</v>
      </c>
      <c r="AA24" s="90"/>
      <c r="AB24" s="90"/>
      <c r="AC24" s="90"/>
      <c r="AE24" s="375"/>
      <c r="AF24" s="91">
        <v>1</v>
      </c>
      <c r="AG24" s="92">
        <v>4</v>
      </c>
      <c r="AI24" s="95" t="s">
        <v>141</v>
      </c>
      <c r="AJ24" s="56">
        <v>4</v>
      </c>
      <c r="AK24" s="90"/>
      <c r="AL24" s="90"/>
      <c r="AM24" s="90"/>
      <c r="AN24" s="90"/>
      <c r="AP24" s="375"/>
      <c r="AQ24" s="91">
        <v>1</v>
      </c>
      <c r="AR24" s="92">
        <v>4</v>
      </c>
    </row>
    <row r="25" spans="1:47" ht="18" customHeight="1" x14ac:dyDescent="0.2">
      <c r="G25" s="45" t="s">
        <v>114</v>
      </c>
      <c r="H25">
        <v>0</v>
      </c>
      <c r="I25" s="85"/>
      <c r="J25" s="85"/>
      <c r="K25" s="121"/>
      <c r="L25" s="85"/>
      <c r="M25" s="58" t="s">
        <v>121</v>
      </c>
      <c r="N25" s="56">
        <v>3</v>
      </c>
      <c r="O25" s="371" t="s">
        <v>122</v>
      </c>
      <c r="P25" s="371"/>
      <c r="Q25" s="371"/>
      <c r="R25" s="371"/>
      <c r="S25" s="371"/>
      <c r="T25" s="371"/>
      <c r="X25" s="58">
        <v>3</v>
      </c>
      <c r="Y25" s="56">
        <v>3</v>
      </c>
      <c r="Z25" s="371" t="s">
        <v>134</v>
      </c>
      <c r="AA25" s="371"/>
      <c r="AB25" s="371"/>
      <c r="AC25" s="371"/>
      <c r="AD25" s="371"/>
      <c r="AE25" s="375"/>
      <c r="AF25" s="91">
        <v>0</v>
      </c>
      <c r="AG25" s="92">
        <v>0</v>
      </c>
      <c r="AI25" s="96" t="s">
        <v>142</v>
      </c>
      <c r="AJ25" s="56">
        <v>3</v>
      </c>
      <c r="AK25" s="371" t="s">
        <v>151</v>
      </c>
      <c r="AL25" s="371"/>
      <c r="AM25" s="371"/>
      <c r="AN25" s="371"/>
      <c r="AO25" s="371"/>
      <c r="AP25" s="375"/>
      <c r="AQ25" s="91">
        <v>0</v>
      </c>
      <c r="AR25" s="92">
        <v>0</v>
      </c>
    </row>
    <row r="26" spans="1:47" x14ac:dyDescent="0.2">
      <c r="M26" s="58" t="s">
        <v>63</v>
      </c>
      <c r="N26" s="56">
        <v>2</v>
      </c>
      <c r="O26" s="371" t="s">
        <v>123</v>
      </c>
      <c r="P26" s="371"/>
      <c r="Q26" s="371"/>
      <c r="R26" s="371"/>
      <c r="S26" s="371"/>
      <c r="T26" s="371"/>
      <c r="X26" s="58">
        <v>2</v>
      </c>
      <c r="Y26" s="56">
        <v>2</v>
      </c>
      <c r="Z26" s="371" t="s">
        <v>135</v>
      </c>
      <c r="AA26" s="371"/>
      <c r="AB26" s="371"/>
      <c r="AC26" s="371"/>
      <c r="AD26" s="371"/>
      <c r="AE26" s="375"/>
      <c r="AF26" s="91">
        <v>0</v>
      </c>
      <c r="AG26" s="92">
        <v>0</v>
      </c>
      <c r="AI26" s="96" t="s">
        <v>143</v>
      </c>
      <c r="AJ26" s="56">
        <v>2</v>
      </c>
      <c r="AK26" s="371" t="s">
        <v>153</v>
      </c>
      <c r="AL26" s="371"/>
      <c r="AM26" s="371"/>
      <c r="AN26" s="371"/>
      <c r="AO26" s="371"/>
      <c r="AP26" s="375"/>
      <c r="AQ26" s="91">
        <v>0</v>
      </c>
      <c r="AR26" s="92">
        <v>0</v>
      </c>
    </row>
    <row r="27" spans="1:47" x14ac:dyDescent="0.2">
      <c r="M27" s="58" t="s">
        <v>124</v>
      </c>
      <c r="N27" s="56">
        <v>1</v>
      </c>
      <c r="O27" s="371" t="s">
        <v>125</v>
      </c>
      <c r="P27" s="371"/>
      <c r="Q27" s="371"/>
      <c r="R27" s="371"/>
      <c r="S27" s="371"/>
      <c r="T27" s="371"/>
      <c r="X27" s="58">
        <v>1</v>
      </c>
      <c r="Y27" s="56">
        <v>1</v>
      </c>
      <c r="Z27" s="371" t="s">
        <v>136</v>
      </c>
      <c r="AA27" s="371"/>
      <c r="AB27" s="371"/>
      <c r="AC27" s="371"/>
      <c r="AD27" s="371"/>
      <c r="AE27" s="375"/>
      <c r="AF27" s="91">
        <v>0</v>
      </c>
      <c r="AG27" s="92">
        <v>0</v>
      </c>
      <c r="AI27" s="97" t="s">
        <v>144</v>
      </c>
      <c r="AJ27" s="56">
        <v>1</v>
      </c>
      <c r="AK27" s="371"/>
      <c r="AL27" s="371"/>
      <c r="AM27" s="371"/>
      <c r="AN27" s="371"/>
      <c r="AO27" s="371"/>
      <c r="AP27" s="375"/>
      <c r="AQ27" s="91">
        <v>0</v>
      </c>
      <c r="AR27" s="92">
        <v>0</v>
      </c>
    </row>
    <row r="28" spans="1:47" ht="12.75" customHeight="1" x14ac:dyDescent="0.2">
      <c r="X28" s="58">
        <v>0</v>
      </c>
      <c r="Y28" s="56">
        <v>0</v>
      </c>
      <c r="Z28" s="371" t="s">
        <v>137</v>
      </c>
      <c r="AA28" s="371"/>
      <c r="AB28" s="371"/>
      <c r="AC28" s="371"/>
      <c r="AD28" s="371"/>
      <c r="AE28" s="376"/>
      <c r="AF28" s="93">
        <v>0</v>
      </c>
      <c r="AG28" s="94">
        <v>0</v>
      </c>
      <c r="AI28" s="96" t="s">
        <v>145</v>
      </c>
      <c r="AJ28" s="56">
        <v>0</v>
      </c>
      <c r="AK28" s="371"/>
      <c r="AL28" s="371"/>
      <c r="AM28" s="371"/>
      <c r="AN28" s="371"/>
      <c r="AO28" s="371"/>
      <c r="AP28" s="376"/>
      <c r="AQ28" s="93">
        <v>0</v>
      </c>
      <c r="AR28" s="94">
        <v>0</v>
      </c>
    </row>
    <row r="29" spans="1:47" ht="42.75" customHeight="1" x14ac:dyDescent="0.2">
      <c r="X29" s="370" t="s">
        <v>146</v>
      </c>
      <c r="Y29" s="370"/>
      <c r="Z29" s="370"/>
      <c r="AA29" s="370"/>
      <c r="AB29" s="370"/>
      <c r="AC29" s="370"/>
      <c r="AD29" s="370"/>
      <c r="AF29" s="45" t="s">
        <v>63</v>
      </c>
      <c r="AG29" s="74">
        <f>(AF24*AG24+AF25*AG25+AF26*AG26+AF27*AG27+AF28*AG28)/SUM(AF24:AF28)</f>
        <v>4</v>
      </c>
      <c r="AI29" s="370" t="str">
        <f>X29</f>
        <v>NB: For this criteria either you find the information at the beginning of the main strategy. If not take average answer from the questionnaires. Fill in answers in table above</v>
      </c>
      <c r="AJ29" s="370"/>
      <c r="AK29" s="370"/>
      <c r="AL29" s="370"/>
      <c r="AM29" s="370"/>
      <c r="AN29" s="370"/>
      <c r="AO29" s="370"/>
      <c r="AQ29" s="45" t="s">
        <v>63</v>
      </c>
      <c r="AR29" s="74">
        <f>(AQ24*AR24+AQ25*AR25+AQ26*AR26+AQ27*AR27+AQ28*AR28)/SUM(AQ24:AQ28)</f>
        <v>4</v>
      </c>
    </row>
    <row r="30" spans="1:47" ht="22.5" x14ac:dyDescent="0.2">
      <c r="A30" s="45" t="s">
        <v>113</v>
      </c>
      <c r="B30" s="83" t="s">
        <v>118</v>
      </c>
      <c r="C30" s="84" t="s">
        <v>110</v>
      </c>
      <c r="G30" s="45" t="s">
        <v>112</v>
      </c>
      <c r="I30" s="87" t="s">
        <v>119</v>
      </c>
      <c r="J30" s="45" t="s">
        <v>69</v>
      </c>
      <c r="K30" s="119" t="s">
        <v>4</v>
      </c>
      <c r="M30" s="45" t="s">
        <v>113</v>
      </c>
      <c r="N30" s="45" t="s">
        <v>117</v>
      </c>
      <c r="O30" s="86" t="s">
        <v>115</v>
      </c>
      <c r="T30" s="87" t="s">
        <v>119</v>
      </c>
      <c r="U30" s="45" t="s">
        <v>69</v>
      </c>
      <c r="V30" s="119" t="s">
        <v>4</v>
      </c>
      <c r="X30" t="str">
        <f>M30</f>
        <v>Criteria</v>
      </c>
      <c r="Y30" s="45" t="s">
        <v>131</v>
      </c>
      <c r="Z30" s="86" t="s">
        <v>130</v>
      </c>
      <c r="AD30" s="87" t="s">
        <v>119</v>
      </c>
      <c r="AE30" s="45" t="s">
        <v>69</v>
      </c>
      <c r="AF30" s="45" t="s">
        <v>4</v>
      </c>
      <c r="AI30" t="str">
        <f>X30</f>
        <v>Criteria</v>
      </c>
      <c r="AJ30" s="45" t="str">
        <f>AJ20</f>
        <v>1.2.2.2</v>
      </c>
      <c r="AK30" s="86" t="s">
        <v>149</v>
      </c>
      <c r="AO30" s="87" t="s">
        <v>129</v>
      </c>
      <c r="AP30" s="45" t="s">
        <v>69</v>
      </c>
      <c r="AQ30" s="45" t="s">
        <v>4</v>
      </c>
    </row>
    <row r="31" spans="1:47" x14ac:dyDescent="0.2">
      <c r="G31" s="45" t="s">
        <v>114</v>
      </c>
      <c r="I31" s="59">
        <v>4</v>
      </c>
      <c r="J31" s="78">
        <v>0.25</v>
      </c>
      <c r="K31" s="118">
        <f>I31*J31</f>
        <v>1</v>
      </c>
      <c r="O31" s="86" t="s">
        <v>116</v>
      </c>
      <c r="T31" s="59">
        <v>2</v>
      </c>
      <c r="U31" s="78">
        <v>0.25</v>
      </c>
      <c r="V31" s="118">
        <f>T31*U31</f>
        <v>0.5</v>
      </c>
      <c r="Z31" s="86"/>
      <c r="AD31" s="101">
        <f>AG29</f>
        <v>4</v>
      </c>
      <c r="AE31" s="78">
        <v>0.25</v>
      </c>
      <c r="AF31" s="102">
        <f>AD31*AE31</f>
        <v>1</v>
      </c>
      <c r="AK31" s="86" t="s">
        <v>150</v>
      </c>
      <c r="AO31" s="101">
        <f>AR29</f>
        <v>4</v>
      </c>
      <c r="AP31" s="78">
        <v>0.25</v>
      </c>
      <c r="AQ31" s="102">
        <f>AO31*AP31</f>
        <v>1</v>
      </c>
      <c r="AS31" s="337" t="s">
        <v>147</v>
      </c>
      <c r="AT31" s="359"/>
      <c r="AU31" s="98">
        <f>K31+V31+AF31+AQ31</f>
        <v>3.5</v>
      </c>
    </row>
    <row r="33" spans="1:47" ht="18.75" customHeight="1" x14ac:dyDescent="0.2">
      <c r="A33" s="372" t="str">
        <f>Criteria1.1.1!D50</f>
        <v>Employment, HRD, Education, Social Policies</v>
      </c>
      <c r="B33" s="373"/>
      <c r="C33" s="373"/>
      <c r="AE33" s="374" t="s">
        <v>140</v>
      </c>
      <c r="AF33" s="30" t="s">
        <v>139</v>
      </c>
      <c r="AG33" s="89" t="s">
        <v>23</v>
      </c>
      <c r="AP33" s="374" t="s">
        <v>140</v>
      </c>
      <c r="AQ33" s="30" t="s">
        <v>139</v>
      </c>
      <c r="AR33" s="89" t="s">
        <v>23</v>
      </c>
    </row>
    <row r="34" spans="1:47" ht="18" customHeight="1" x14ac:dyDescent="0.2">
      <c r="A34" s="45" t="s">
        <v>113</v>
      </c>
      <c r="B34" s="83" t="s">
        <v>118</v>
      </c>
      <c r="C34" s="84" t="s">
        <v>110</v>
      </c>
      <c r="G34" s="45" t="s">
        <v>112</v>
      </c>
      <c r="H34">
        <v>4</v>
      </c>
      <c r="I34" s="85"/>
      <c r="J34" s="85"/>
      <c r="K34" s="121"/>
      <c r="L34" s="85"/>
      <c r="M34" s="58" t="s">
        <v>120</v>
      </c>
      <c r="N34" s="56">
        <v>4</v>
      </c>
      <c r="O34" s="371" t="s">
        <v>128</v>
      </c>
      <c r="P34" s="371"/>
      <c r="Q34" s="371"/>
      <c r="R34" s="371"/>
      <c r="S34" s="371"/>
      <c r="T34" s="371"/>
      <c r="X34" s="58" t="s">
        <v>132</v>
      </c>
      <c r="Y34" s="56">
        <v>4</v>
      </c>
      <c r="Z34" s="90" t="s">
        <v>133</v>
      </c>
      <c r="AA34" s="90"/>
      <c r="AB34" s="90"/>
      <c r="AC34" s="90"/>
      <c r="AE34" s="375"/>
      <c r="AF34" s="91">
        <v>2</v>
      </c>
      <c r="AG34" s="92">
        <v>4</v>
      </c>
      <c r="AI34" s="95" t="s">
        <v>141</v>
      </c>
      <c r="AJ34" s="56">
        <v>4</v>
      </c>
      <c r="AK34" s="90"/>
      <c r="AL34" s="90"/>
      <c r="AM34" s="90"/>
      <c r="AN34" s="90"/>
      <c r="AP34" s="375"/>
      <c r="AQ34" s="91">
        <v>1</v>
      </c>
      <c r="AR34" s="92">
        <v>4</v>
      </c>
    </row>
    <row r="35" spans="1:47" ht="18" customHeight="1" x14ac:dyDescent="0.2">
      <c r="G35" s="45" t="s">
        <v>114</v>
      </c>
      <c r="H35">
        <v>0</v>
      </c>
      <c r="I35" s="85"/>
      <c r="J35" s="85"/>
      <c r="K35" s="121"/>
      <c r="L35" s="85"/>
      <c r="M35" s="58" t="s">
        <v>121</v>
      </c>
      <c r="N35" s="56">
        <v>3</v>
      </c>
      <c r="O35" s="371" t="s">
        <v>122</v>
      </c>
      <c r="P35" s="371"/>
      <c r="Q35" s="371"/>
      <c r="R35" s="371"/>
      <c r="S35" s="371"/>
      <c r="T35" s="371"/>
      <c r="X35" s="58">
        <v>3</v>
      </c>
      <c r="Y35" s="56">
        <v>3</v>
      </c>
      <c r="Z35" s="371" t="s">
        <v>134</v>
      </c>
      <c r="AA35" s="371"/>
      <c r="AB35" s="371"/>
      <c r="AC35" s="371"/>
      <c r="AD35" s="371"/>
      <c r="AE35" s="375"/>
      <c r="AF35" s="91">
        <v>2</v>
      </c>
      <c r="AG35" s="92">
        <v>3</v>
      </c>
      <c r="AI35" s="96" t="s">
        <v>142</v>
      </c>
      <c r="AJ35" s="56">
        <v>3</v>
      </c>
      <c r="AK35" s="371" t="s">
        <v>151</v>
      </c>
      <c r="AL35" s="371"/>
      <c r="AM35" s="371"/>
      <c r="AN35" s="371"/>
      <c r="AO35" s="371"/>
      <c r="AP35" s="375"/>
      <c r="AQ35" s="91">
        <v>0</v>
      </c>
      <c r="AR35" s="92">
        <v>0</v>
      </c>
    </row>
    <row r="36" spans="1:47" x14ac:dyDescent="0.2">
      <c r="M36" s="58" t="s">
        <v>63</v>
      </c>
      <c r="N36" s="56">
        <v>2</v>
      </c>
      <c r="O36" s="371" t="s">
        <v>123</v>
      </c>
      <c r="P36" s="371"/>
      <c r="Q36" s="371"/>
      <c r="R36" s="371"/>
      <c r="S36" s="371"/>
      <c r="T36" s="371"/>
      <c r="X36" s="58">
        <v>2</v>
      </c>
      <c r="Y36" s="56">
        <v>2</v>
      </c>
      <c r="Z36" s="371" t="s">
        <v>135</v>
      </c>
      <c r="AA36" s="371"/>
      <c r="AB36" s="371"/>
      <c r="AC36" s="371"/>
      <c r="AD36" s="371"/>
      <c r="AE36" s="375"/>
      <c r="AF36" s="91"/>
      <c r="AG36" s="92">
        <v>0</v>
      </c>
      <c r="AI36" s="96" t="s">
        <v>143</v>
      </c>
      <c r="AJ36" s="56">
        <v>2</v>
      </c>
      <c r="AK36" s="371" t="s">
        <v>153</v>
      </c>
      <c r="AL36" s="371"/>
      <c r="AM36" s="371"/>
      <c r="AN36" s="371"/>
      <c r="AO36" s="371"/>
      <c r="AP36" s="375"/>
      <c r="AQ36" s="91">
        <v>2</v>
      </c>
      <c r="AR36" s="92">
        <v>2</v>
      </c>
    </row>
    <row r="37" spans="1:47" x14ac:dyDescent="0.2">
      <c r="M37" s="58" t="s">
        <v>124</v>
      </c>
      <c r="N37" s="56">
        <v>1</v>
      </c>
      <c r="O37" s="371" t="s">
        <v>125</v>
      </c>
      <c r="P37" s="371"/>
      <c r="Q37" s="371"/>
      <c r="R37" s="371"/>
      <c r="S37" s="371"/>
      <c r="T37" s="371"/>
      <c r="X37" s="58">
        <v>1</v>
      </c>
      <c r="Y37" s="56">
        <v>1</v>
      </c>
      <c r="Z37" s="371" t="s">
        <v>136</v>
      </c>
      <c r="AA37" s="371"/>
      <c r="AB37" s="371"/>
      <c r="AC37" s="371"/>
      <c r="AD37" s="371"/>
      <c r="AE37" s="375"/>
      <c r="AF37" s="91">
        <v>0</v>
      </c>
      <c r="AG37" s="92">
        <v>0</v>
      </c>
      <c r="AI37" s="97" t="s">
        <v>144</v>
      </c>
      <c r="AJ37" s="56">
        <v>1</v>
      </c>
      <c r="AK37" s="371"/>
      <c r="AL37" s="371"/>
      <c r="AM37" s="371"/>
      <c r="AN37" s="371"/>
      <c r="AO37" s="371"/>
      <c r="AP37" s="375"/>
      <c r="AQ37" s="91">
        <v>1</v>
      </c>
      <c r="AR37" s="92">
        <v>1</v>
      </c>
    </row>
    <row r="38" spans="1:47" ht="12.75" customHeight="1" x14ac:dyDescent="0.2">
      <c r="X38" s="58">
        <v>0</v>
      </c>
      <c r="Y38" s="56">
        <v>0</v>
      </c>
      <c r="Z38" s="371" t="s">
        <v>137</v>
      </c>
      <c r="AA38" s="371"/>
      <c r="AB38" s="371"/>
      <c r="AC38" s="371"/>
      <c r="AD38" s="371"/>
      <c r="AE38" s="376"/>
      <c r="AF38" s="93">
        <v>0</v>
      </c>
      <c r="AG38" s="94">
        <v>0</v>
      </c>
      <c r="AI38" s="96" t="s">
        <v>145</v>
      </c>
      <c r="AJ38" s="56">
        <v>0</v>
      </c>
      <c r="AK38" s="371"/>
      <c r="AL38" s="371"/>
      <c r="AM38" s="371"/>
      <c r="AN38" s="371"/>
      <c r="AO38" s="371"/>
      <c r="AP38" s="376"/>
      <c r="AQ38" s="93">
        <v>0</v>
      </c>
      <c r="AR38" s="94">
        <v>0</v>
      </c>
    </row>
    <row r="39" spans="1:47" ht="42.75" customHeight="1" x14ac:dyDescent="0.2">
      <c r="X39" s="370" t="s">
        <v>146</v>
      </c>
      <c r="Y39" s="370"/>
      <c r="Z39" s="370"/>
      <c r="AA39" s="370"/>
      <c r="AB39" s="370"/>
      <c r="AC39" s="370"/>
      <c r="AD39" s="370"/>
      <c r="AF39" s="45" t="s">
        <v>63</v>
      </c>
      <c r="AG39" s="74">
        <f>(AF34*AG34+AF35*AG35+AF36*AG36+AF37*AG37+AF38*AG38)/SUM(AF34:AF38)</f>
        <v>3.5</v>
      </c>
      <c r="AI39" s="370" t="str">
        <f>X39</f>
        <v>NB: For this criteria either you find the information at the beginning of the main strategy. If not take average answer from the questionnaires. Fill in answers in table above</v>
      </c>
      <c r="AJ39" s="370"/>
      <c r="AK39" s="370"/>
      <c r="AL39" s="370"/>
      <c r="AM39" s="370"/>
      <c r="AN39" s="370"/>
      <c r="AO39" s="370"/>
      <c r="AQ39" s="45" t="s">
        <v>63</v>
      </c>
      <c r="AR39" s="74">
        <f>(AQ34*AR34+AQ35*AR35+AQ36*AR36+AQ37*AR37+AQ38*AR38)/SUM(AQ34:AQ38)</f>
        <v>2.25</v>
      </c>
    </row>
    <row r="40" spans="1:47" ht="22.5" x14ac:dyDescent="0.2">
      <c r="A40" s="45" t="s">
        <v>113</v>
      </c>
      <c r="B40" s="83" t="s">
        <v>118</v>
      </c>
      <c r="C40" s="84" t="s">
        <v>110</v>
      </c>
      <c r="G40" s="45" t="s">
        <v>112</v>
      </c>
      <c r="I40" s="87" t="s">
        <v>119</v>
      </c>
      <c r="J40" s="45" t="s">
        <v>69</v>
      </c>
      <c r="K40" s="119" t="s">
        <v>4</v>
      </c>
      <c r="M40" s="45" t="s">
        <v>113</v>
      </c>
      <c r="N40" s="45" t="s">
        <v>117</v>
      </c>
      <c r="O40" s="86" t="s">
        <v>115</v>
      </c>
      <c r="T40" s="87" t="s">
        <v>119</v>
      </c>
      <c r="U40" s="45" t="s">
        <v>69</v>
      </c>
      <c r="V40" s="119" t="s">
        <v>4</v>
      </c>
      <c r="X40" t="str">
        <f>M40</f>
        <v>Criteria</v>
      </c>
      <c r="Y40" s="45" t="s">
        <v>131</v>
      </c>
      <c r="Z40" s="86" t="s">
        <v>130</v>
      </c>
      <c r="AD40" s="87" t="s">
        <v>119</v>
      </c>
      <c r="AE40" s="45" t="s">
        <v>69</v>
      </c>
      <c r="AF40" s="45" t="s">
        <v>4</v>
      </c>
      <c r="AI40" t="str">
        <f>X40</f>
        <v>Criteria</v>
      </c>
      <c r="AJ40" s="45" t="str">
        <f>AJ30</f>
        <v>1.2.2.2</v>
      </c>
      <c r="AK40" s="86" t="s">
        <v>149</v>
      </c>
      <c r="AO40" s="87" t="s">
        <v>129</v>
      </c>
      <c r="AP40" s="45" t="s">
        <v>69</v>
      </c>
      <c r="AQ40" s="45" t="s">
        <v>4</v>
      </c>
    </row>
    <row r="41" spans="1:47" x14ac:dyDescent="0.2">
      <c r="G41" s="45" t="s">
        <v>114</v>
      </c>
      <c r="I41" s="59">
        <v>4</v>
      </c>
      <c r="J41" s="78">
        <v>0.25</v>
      </c>
      <c r="K41" s="118">
        <f>I41*J41</f>
        <v>1</v>
      </c>
      <c r="O41" s="86" t="s">
        <v>116</v>
      </c>
      <c r="T41" s="59">
        <v>3</v>
      </c>
      <c r="U41" s="78">
        <v>0.25</v>
      </c>
      <c r="V41" s="118">
        <f>T41*U41</f>
        <v>0.75</v>
      </c>
      <c r="Z41" s="86"/>
      <c r="AD41" s="101">
        <f>AG39</f>
        <v>3.5</v>
      </c>
      <c r="AE41" s="78">
        <v>0.25</v>
      </c>
      <c r="AF41" s="102">
        <f>AD41*AE41</f>
        <v>0.875</v>
      </c>
      <c r="AK41" s="86" t="s">
        <v>150</v>
      </c>
      <c r="AO41" s="101">
        <f>AR39</f>
        <v>2.25</v>
      </c>
      <c r="AP41" s="78">
        <v>0.25</v>
      </c>
      <c r="AQ41" s="102">
        <f>AO41*AP41</f>
        <v>0.5625</v>
      </c>
      <c r="AS41" s="337" t="s">
        <v>147</v>
      </c>
      <c r="AT41" s="359"/>
      <c r="AU41" s="98">
        <f>K41+V41+AF41+AQ41</f>
        <v>3.1875</v>
      </c>
    </row>
    <row r="43" spans="1:47" x14ac:dyDescent="0.2">
      <c r="A43" s="111" t="str">
        <f>Criteria1.1.1!D70</f>
        <v>Energy Sector</v>
      </c>
      <c r="B43" s="112"/>
      <c r="C43" s="113"/>
      <c r="AE43" s="374" t="s">
        <v>140</v>
      </c>
      <c r="AF43" s="88" t="s">
        <v>139</v>
      </c>
      <c r="AG43" s="89" t="s">
        <v>23</v>
      </c>
      <c r="AP43" s="374" t="s">
        <v>140</v>
      </c>
      <c r="AQ43" s="88" t="s">
        <v>139</v>
      </c>
      <c r="AR43" s="89" t="s">
        <v>23</v>
      </c>
    </row>
    <row r="44" spans="1:47" x14ac:dyDescent="0.2">
      <c r="A44" s="45" t="s">
        <v>113</v>
      </c>
      <c r="B44" s="83" t="s">
        <v>118</v>
      </c>
      <c r="C44" s="84" t="s">
        <v>110</v>
      </c>
      <c r="G44" s="45" t="s">
        <v>112</v>
      </c>
      <c r="H44">
        <v>4</v>
      </c>
      <c r="I44" s="85"/>
      <c r="J44" s="85"/>
      <c r="K44" s="121"/>
      <c r="L44" s="85"/>
      <c r="M44" s="58" t="s">
        <v>120</v>
      </c>
      <c r="N44" s="56">
        <v>4</v>
      </c>
      <c r="O44" s="371" t="s">
        <v>128</v>
      </c>
      <c r="P44" s="371"/>
      <c r="Q44" s="371"/>
      <c r="R44" s="371"/>
      <c r="S44" s="371"/>
      <c r="T44" s="371"/>
      <c r="X44" s="58" t="s">
        <v>132</v>
      </c>
      <c r="Y44" s="56">
        <v>4</v>
      </c>
      <c r="Z44" s="90" t="s">
        <v>133</v>
      </c>
      <c r="AA44" s="90"/>
      <c r="AB44" s="90"/>
      <c r="AC44" s="90"/>
      <c r="AE44" s="375"/>
      <c r="AF44" s="91">
        <v>0</v>
      </c>
      <c r="AG44" s="92">
        <v>4</v>
      </c>
      <c r="AI44" s="95" t="s">
        <v>141</v>
      </c>
      <c r="AJ44" s="56">
        <v>4</v>
      </c>
      <c r="AK44" s="90"/>
      <c r="AL44" s="90"/>
      <c r="AM44" s="90"/>
      <c r="AN44" s="90"/>
      <c r="AP44" s="375"/>
      <c r="AQ44" s="91">
        <v>0</v>
      </c>
      <c r="AR44" s="92">
        <v>4</v>
      </c>
    </row>
    <row r="45" spans="1:47" x14ac:dyDescent="0.2">
      <c r="G45" s="45" t="s">
        <v>114</v>
      </c>
      <c r="H45">
        <v>0</v>
      </c>
      <c r="I45" s="85"/>
      <c r="J45" s="85"/>
      <c r="K45" s="121"/>
      <c r="L45" s="85"/>
      <c r="M45" s="58" t="s">
        <v>121</v>
      </c>
      <c r="N45" s="56">
        <v>3</v>
      </c>
      <c r="O45" s="371" t="s">
        <v>122</v>
      </c>
      <c r="P45" s="371"/>
      <c r="Q45" s="371"/>
      <c r="R45" s="371"/>
      <c r="S45" s="371"/>
      <c r="T45" s="371"/>
      <c r="X45" s="58">
        <v>3</v>
      </c>
      <c r="Y45" s="56">
        <v>3</v>
      </c>
      <c r="Z45" s="371" t="s">
        <v>134</v>
      </c>
      <c r="AA45" s="371"/>
      <c r="AB45" s="371"/>
      <c r="AC45" s="371"/>
      <c r="AD45" s="371"/>
      <c r="AE45" s="375"/>
      <c r="AF45" s="91">
        <v>0</v>
      </c>
      <c r="AG45" s="92">
        <v>3</v>
      </c>
      <c r="AI45" s="96" t="s">
        <v>142</v>
      </c>
      <c r="AJ45" s="56">
        <v>3</v>
      </c>
      <c r="AK45" s="371" t="s">
        <v>151</v>
      </c>
      <c r="AL45" s="371"/>
      <c r="AM45" s="371"/>
      <c r="AN45" s="371"/>
      <c r="AO45" s="371"/>
      <c r="AP45" s="375"/>
      <c r="AQ45" s="91">
        <v>1</v>
      </c>
      <c r="AR45" s="92">
        <v>3</v>
      </c>
    </row>
    <row r="46" spans="1:47" x14ac:dyDescent="0.2">
      <c r="M46" s="58" t="s">
        <v>63</v>
      </c>
      <c r="N46" s="56">
        <v>2</v>
      </c>
      <c r="O46" s="371" t="s">
        <v>123</v>
      </c>
      <c r="P46" s="371"/>
      <c r="Q46" s="371"/>
      <c r="R46" s="371"/>
      <c r="S46" s="371"/>
      <c r="T46" s="371"/>
      <c r="X46" s="58">
        <v>2</v>
      </c>
      <c r="Y46" s="56">
        <v>2</v>
      </c>
      <c r="Z46" s="371" t="s">
        <v>135</v>
      </c>
      <c r="AA46" s="371"/>
      <c r="AB46" s="371"/>
      <c r="AC46" s="371"/>
      <c r="AD46" s="371"/>
      <c r="AE46" s="375"/>
      <c r="AF46" s="91">
        <v>1</v>
      </c>
      <c r="AG46" s="92">
        <v>2</v>
      </c>
      <c r="AI46" s="96" t="s">
        <v>143</v>
      </c>
      <c r="AJ46" s="56">
        <v>2</v>
      </c>
      <c r="AK46" s="371" t="s">
        <v>153</v>
      </c>
      <c r="AL46" s="371"/>
      <c r="AM46" s="371"/>
      <c r="AN46" s="371"/>
      <c r="AO46" s="371"/>
      <c r="AP46" s="375"/>
      <c r="AQ46" s="91"/>
      <c r="AR46" s="92">
        <v>2</v>
      </c>
    </row>
    <row r="47" spans="1:47" x14ac:dyDescent="0.2">
      <c r="M47" s="58" t="s">
        <v>124</v>
      </c>
      <c r="N47" s="56">
        <v>1</v>
      </c>
      <c r="O47" s="371" t="s">
        <v>125</v>
      </c>
      <c r="P47" s="371"/>
      <c r="Q47" s="371"/>
      <c r="R47" s="371"/>
      <c r="S47" s="371"/>
      <c r="T47" s="371"/>
      <c r="X47" s="58">
        <v>1</v>
      </c>
      <c r="Y47" s="56">
        <v>1</v>
      </c>
      <c r="Z47" s="371" t="s">
        <v>136</v>
      </c>
      <c r="AA47" s="371"/>
      <c r="AB47" s="371"/>
      <c r="AC47" s="371"/>
      <c r="AD47" s="371"/>
      <c r="AE47" s="375"/>
      <c r="AF47" s="91"/>
      <c r="AG47" s="92">
        <v>1</v>
      </c>
      <c r="AI47" s="97" t="s">
        <v>144</v>
      </c>
      <c r="AJ47" s="56">
        <v>1</v>
      </c>
      <c r="AK47" s="371"/>
      <c r="AL47" s="371"/>
      <c r="AM47" s="371"/>
      <c r="AN47" s="371"/>
      <c r="AO47" s="371"/>
      <c r="AP47" s="375"/>
      <c r="AQ47" s="91"/>
      <c r="AR47" s="92">
        <v>1</v>
      </c>
    </row>
    <row r="48" spans="1:47" x14ac:dyDescent="0.2">
      <c r="X48" s="58">
        <v>0</v>
      </c>
      <c r="Y48" s="56">
        <v>0</v>
      </c>
      <c r="Z48" s="371" t="s">
        <v>137</v>
      </c>
      <c r="AA48" s="371"/>
      <c r="AB48" s="371"/>
      <c r="AC48" s="371"/>
      <c r="AD48" s="371"/>
      <c r="AE48" s="376"/>
      <c r="AF48" s="93">
        <v>0</v>
      </c>
      <c r="AG48" s="94">
        <v>0</v>
      </c>
      <c r="AI48" s="96" t="s">
        <v>145</v>
      </c>
      <c r="AJ48" s="56">
        <v>0</v>
      </c>
      <c r="AK48" s="371"/>
      <c r="AL48" s="371"/>
      <c r="AM48" s="371"/>
      <c r="AN48" s="371"/>
      <c r="AO48" s="371"/>
      <c r="AP48" s="376"/>
      <c r="AQ48" s="93">
        <v>0</v>
      </c>
      <c r="AR48" s="94">
        <v>0</v>
      </c>
    </row>
    <row r="49" spans="1:47" x14ac:dyDescent="0.2">
      <c r="X49" s="370" t="s">
        <v>146</v>
      </c>
      <c r="Y49" s="370"/>
      <c r="Z49" s="370"/>
      <c r="AA49" s="370"/>
      <c r="AB49" s="370"/>
      <c r="AC49" s="370"/>
      <c r="AD49" s="370"/>
      <c r="AF49" s="45" t="s">
        <v>63</v>
      </c>
      <c r="AG49" s="74">
        <f>(AF44*AG44+AF45*AG45+AF46*AG46+AF47*AG47+AF48*AG48)/SUM(AF44:AF48)</f>
        <v>2</v>
      </c>
      <c r="AI49" s="370" t="str">
        <f>X49</f>
        <v>NB: For this criteria either you find the information at the beginning of the main strategy. If not take average answer from the questionnaires. Fill in answers in table above</v>
      </c>
      <c r="AJ49" s="370"/>
      <c r="AK49" s="370"/>
      <c r="AL49" s="370"/>
      <c r="AM49" s="370"/>
      <c r="AN49" s="370"/>
      <c r="AO49" s="370"/>
      <c r="AQ49" s="45" t="s">
        <v>63</v>
      </c>
      <c r="AR49" s="74">
        <f>(AQ44*AR44+AQ45*AR45+AQ46*AR46+AQ47*AR47+AQ48*AR48)/SUM(AQ44:AQ48)</f>
        <v>3</v>
      </c>
    </row>
    <row r="50" spans="1:47" ht="22.5" x14ac:dyDescent="0.2">
      <c r="A50" s="45" t="s">
        <v>113</v>
      </c>
      <c r="B50" s="83" t="s">
        <v>118</v>
      </c>
      <c r="C50" s="84" t="s">
        <v>110</v>
      </c>
      <c r="G50" s="45" t="s">
        <v>112</v>
      </c>
      <c r="I50" s="87" t="s">
        <v>119</v>
      </c>
      <c r="J50" s="45" t="s">
        <v>69</v>
      </c>
      <c r="K50" s="119" t="s">
        <v>4</v>
      </c>
      <c r="M50" s="45" t="s">
        <v>113</v>
      </c>
      <c r="N50" s="45" t="s">
        <v>117</v>
      </c>
      <c r="O50" s="86" t="s">
        <v>115</v>
      </c>
      <c r="T50" s="87" t="s">
        <v>119</v>
      </c>
      <c r="U50" s="45" t="s">
        <v>69</v>
      </c>
      <c r="V50" s="119" t="s">
        <v>4</v>
      </c>
      <c r="X50" t="str">
        <f>M50</f>
        <v>Criteria</v>
      </c>
      <c r="Y50" s="45" t="s">
        <v>131</v>
      </c>
      <c r="Z50" s="86" t="s">
        <v>130</v>
      </c>
      <c r="AD50" s="87" t="s">
        <v>119</v>
      </c>
      <c r="AE50" s="45" t="s">
        <v>69</v>
      </c>
      <c r="AF50" s="45" t="s">
        <v>4</v>
      </c>
      <c r="AI50" t="str">
        <f>X50</f>
        <v>Criteria</v>
      </c>
      <c r="AJ50" s="45" t="str">
        <f>AJ40</f>
        <v>1.2.2.2</v>
      </c>
      <c r="AK50" s="86" t="s">
        <v>149</v>
      </c>
      <c r="AO50" s="87" t="s">
        <v>129</v>
      </c>
      <c r="AP50" s="45" t="s">
        <v>69</v>
      </c>
      <c r="AQ50" s="45" t="s">
        <v>4</v>
      </c>
    </row>
    <row r="51" spans="1:47" x14ac:dyDescent="0.2">
      <c r="G51" s="45" t="s">
        <v>114</v>
      </c>
      <c r="I51" s="59">
        <v>4</v>
      </c>
      <c r="J51" s="78">
        <v>0.25</v>
      </c>
      <c r="K51" s="118">
        <f>I51*J51</f>
        <v>1</v>
      </c>
      <c r="O51" s="86" t="s">
        <v>116</v>
      </c>
      <c r="T51" s="59">
        <v>1</v>
      </c>
      <c r="U51" s="78">
        <v>0.25</v>
      </c>
      <c r="V51" s="118">
        <f>T51*U51</f>
        <v>0.25</v>
      </c>
      <c r="Z51" s="86"/>
      <c r="AD51" s="101">
        <f>AG49</f>
        <v>2</v>
      </c>
      <c r="AE51" s="78">
        <v>0.25</v>
      </c>
      <c r="AF51" s="102">
        <f>AD51*AE51</f>
        <v>0.5</v>
      </c>
      <c r="AK51" s="86" t="s">
        <v>150</v>
      </c>
      <c r="AO51" s="101">
        <f>AR49</f>
        <v>3</v>
      </c>
      <c r="AP51" s="78">
        <v>0.25</v>
      </c>
      <c r="AQ51" s="102">
        <f>AO51*AP51</f>
        <v>0.75</v>
      </c>
      <c r="AS51" s="337" t="s">
        <v>147</v>
      </c>
      <c r="AT51" s="359"/>
      <c r="AU51" s="98">
        <f>K51+V51+AF51+AQ51</f>
        <v>2.5</v>
      </c>
    </row>
    <row r="53" spans="1:47" x14ac:dyDescent="0.2">
      <c r="A53" s="382" t="str">
        <f>Criteria1.1.1!D83</f>
        <v>Transport</v>
      </c>
      <c r="B53" s="383"/>
      <c r="C53" s="383"/>
      <c r="D53" s="383"/>
      <c r="AE53" s="374" t="s">
        <v>140</v>
      </c>
      <c r="AF53" s="88" t="s">
        <v>139</v>
      </c>
      <c r="AG53" s="89" t="s">
        <v>23</v>
      </c>
      <c r="AP53" s="374" t="s">
        <v>140</v>
      </c>
      <c r="AQ53" s="88" t="s">
        <v>139</v>
      </c>
      <c r="AR53" s="89" t="s">
        <v>23</v>
      </c>
    </row>
    <row r="54" spans="1:47" x14ac:dyDescent="0.2">
      <c r="A54" s="45" t="s">
        <v>113</v>
      </c>
      <c r="B54" s="83" t="s">
        <v>118</v>
      </c>
      <c r="C54" s="84" t="s">
        <v>110</v>
      </c>
      <c r="G54" s="45" t="s">
        <v>112</v>
      </c>
      <c r="H54">
        <v>4</v>
      </c>
      <c r="I54" s="85"/>
      <c r="J54" s="85"/>
      <c r="K54" s="121"/>
      <c r="L54" s="85"/>
      <c r="M54" s="58" t="s">
        <v>120</v>
      </c>
      <c r="N54" s="56">
        <v>4</v>
      </c>
      <c r="O54" s="371" t="s">
        <v>128</v>
      </c>
      <c r="P54" s="371"/>
      <c r="Q54" s="371"/>
      <c r="R54" s="371"/>
      <c r="S54" s="371"/>
      <c r="T54" s="371"/>
      <c r="X54" s="58" t="s">
        <v>132</v>
      </c>
      <c r="Y54" s="56">
        <v>4</v>
      </c>
      <c r="Z54" s="90" t="s">
        <v>133</v>
      </c>
      <c r="AA54" s="90"/>
      <c r="AB54" s="90"/>
      <c r="AC54" s="90"/>
      <c r="AE54" s="375"/>
      <c r="AF54" s="91">
        <v>2</v>
      </c>
      <c r="AG54" s="92">
        <v>4</v>
      </c>
      <c r="AI54" s="95" t="s">
        <v>141</v>
      </c>
      <c r="AJ54" s="56">
        <v>4</v>
      </c>
      <c r="AK54" s="90"/>
      <c r="AL54" s="90"/>
      <c r="AM54" s="90"/>
      <c r="AN54" s="90"/>
      <c r="AP54" s="375"/>
      <c r="AQ54" s="91">
        <v>1</v>
      </c>
      <c r="AR54" s="92">
        <v>4</v>
      </c>
    </row>
    <row r="55" spans="1:47" x14ac:dyDescent="0.2">
      <c r="G55" s="45" t="s">
        <v>114</v>
      </c>
      <c r="H55">
        <v>0</v>
      </c>
      <c r="I55" s="85"/>
      <c r="J55" s="85"/>
      <c r="K55" s="121"/>
      <c r="L55" s="85"/>
      <c r="M55" s="58" t="s">
        <v>121</v>
      </c>
      <c r="N55" s="56">
        <v>3</v>
      </c>
      <c r="O55" s="371" t="s">
        <v>122</v>
      </c>
      <c r="P55" s="371"/>
      <c r="Q55" s="371"/>
      <c r="R55" s="371"/>
      <c r="S55" s="371"/>
      <c r="T55" s="371"/>
      <c r="X55" s="58">
        <v>3</v>
      </c>
      <c r="Y55" s="56">
        <v>3</v>
      </c>
      <c r="Z55" s="371" t="s">
        <v>134</v>
      </c>
      <c r="AA55" s="371"/>
      <c r="AB55" s="371"/>
      <c r="AC55" s="371"/>
      <c r="AD55" s="371"/>
      <c r="AE55" s="375"/>
      <c r="AF55" s="91">
        <v>0</v>
      </c>
      <c r="AG55" s="92">
        <v>3</v>
      </c>
      <c r="AI55" s="96" t="s">
        <v>142</v>
      </c>
      <c r="AJ55" s="56">
        <v>3</v>
      </c>
      <c r="AK55" s="371" t="s">
        <v>151</v>
      </c>
      <c r="AL55" s="371"/>
      <c r="AM55" s="371"/>
      <c r="AN55" s="371"/>
      <c r="AO55" s="371"/>
      <c r="AP55" s="375"/>
      <c r="AQ55" s="91">
        <v>1</v>
      </c>
      <c r="AR55" s="92">
        <v>3</v>
      </c>
    </row>
    <row r="56" spans="1:47" x14ac:dyDescent="0.2">
      <c r="M56" s="58" t="s">
        <v>63</v>
      </c>
      <c r="N56" s="56">
        <v>2</v>
      </c>
      <c r="O56" s="371" t="s">
        <v>123</v>
      </c>
      <c r="P56" s="371"/>
      <c r="Q56" s="371"/>
      <c r="R56" s="371"/>
      <c r="S56" s="371"/>
      <c r="T56" s="371"/>
      <c r="X56" s="58">
        <v>2</v>
      </c>
      <c r="Y56" s="56">
        <v>2</v>
      </c>
      <c r="Z56" s="371" t="s">
        <v>135</v>
      </c>
      <c r="AA56" s="371"/>
      <c r="AB56" s="371"/>
      <c r="AC56" s="371"/>
      <c r="AD56" s="371"/>
      <c r="AE56" s="375"/>
      <c r="AF56" s="91"/>
      <c r="AG56" s="92">
        <v>2</v>
      </c>
      <c r="AI56" s="96" t="s">
        <v>143</v>
      </c>
      <c r="AJ56" s="56">
        <v>2</v>
      </c>
      <c r="AK56" s="371" t="s">
        <v>153</v>
      </c>
      <c r="AL56" s="371"/>
      <c r="AM56" s="371"/>
      <c r="AN56" s="371"/>
      <c r="AO56" s="371"/>
      <c r="AP56" s="375"/>
      <c r="AQ56" s="91"/>
      <c r="AR56" s="92">
        <v>2</v>
      </c>
    </row>
    <row r="57" spans="1:47" x14ac:dyDescent="0.2">
      <c r="M57" s="58" t="s">
        <v>124</v>
      </c>
      <c r="N57" s="56">
        <v>1</v>
      </c>
      <c r="O57" s="371" t="s">
        <v>125</v>
      </c>
      <c r="P57" s="371"/>
      <c r="Q57" s="371"/>
      <c r="R57" s="371"/>
      <c r="S57" s="371"/>
      <c r="T57" s="371"/>
      <c r="X57" s="58">
        <v>1</v>
      </c>
      <c r="Y57" s="56">
        <v>1</v>
      </c>
      <c r="Z57" s="371" t="s">
        <v>136</v>
      </c>
      <c r="AA57" s="371"/>
      <c r="AB57" s="371"/>
      <c r="AC57" s="371"/>
      <c r="AD57" s="371"/>
      <c r="AE57" s="375"/>
      <c r="AF57" s="91"/>
      <c r="AG57" s="92">
        <v>1</v>
      </c>
      <c r="AI57" s="97" t="s">
        <v>144</v>
      </c>
      <c r="AJ57" s="56">
        <v>1</v>
      </c>
      <c r="AK57" s="371"/>
      <c r="AL57" s="371"/>
      <c r="AM57" s="371"/>
      <c r="AN57" s="371"/>
      <c r="AO57" s="371"/>
      <c r="AP57" s="375"/>
      <c r="AQ57" s="91"/>
      <c r="AR57" s="92">
        <v>1</v>
      </c>
    </row>
    <row r="58" spans="1:47" x14ac:dyDescent="0.2">
      <c r="X58" s="58">
        <v>0</v>
      </c>
      <c r="Y58" s="56">
        <v>0</v>
      </c>
      <c r="Z58" s="371" t="s">
        <v>137</v>
      </c>
      <c r="AA58" s="371"/>
      <c r="AB58" s="371"/>
      <c r="AC58" s="371"/>
      <c r="AD58" s="371"/>
      <c r="AE58" s="376"/>
      <c r="AF58" s="93">
        <v>0</v>
      </c>
      <c r="AG58" s="94">
        <v>0</v>
      </c>
      <c r="AI58" s="96" t="s">
        <v>145</v>
      </c>
      <c r="AJ58" s="56">
        <v>0</v>
      </c>
      <c r="AK58" s="371"/>
      <c r="AL58" s="371"/>
      <c r="AM58" s="371"/>
      <c r="AN58" s="371"/>
      <c r="AO58" s="371"/>
      <c r="AP58" s="376"/>
      <c r="AQ58" s="93">
        <v>0</v>
      </c>
      <c r="AR58" s="94">
        <v>0</v>
      </c>
    </row>
    <row r="59" spans="1:47" x14ac:dyDescent="0.2">
      <c r="X59" s="370" t="s">
        <v>146</v>
      </c>
      <c r="Y59" s="370"/>
      <c r="Z59" s="370"/>
      <c r="AA59" s="370"/>
      <c r="AB59" s="370"/>
      <c r="AC59" s="370"/>
      <c r="AD59" s="370"/>
      <c r="AF59" s="45" t="s">
        <v>63</v>
      </c>
      <c r="AG59" s="74">
        <f>(AF54*AG54+AF55*AG55+AF56*AG56+AF57*AG57+AF58*AG58)/SUM(AF54:AF58)</f>
        <v>4</v>
      </c>
      <c r="AI59" s="370" t="str">
        <f>X59</f>
        <v>NB: For this criteria either you find the information at the beginning of the main strategy. If not take average answer from the questionnaires. Fill in answers in table above</v>
      </c>
      <c r="AJ59" s="370"/>
      <c r="AK59" s="370"/>
      <c r="AL59" s="370"/>
      <c r="AM59" s="370"/>
      <c r="AN59" s="370"/>
      <c r="AO59" s="370"/>
      <c r="AQ59" s="45" t="s">
        <v>63</v>
      </c>
      <c r="AR59" s="74">
        <f>(AQ54*AR54+AQ55*AR55+AQ56*AR56+AQ57*AR57+AQ58*AR58)/SUM(AQ54:AQ58)</f>
        <v>3.5</v>
      </c>
    </row>
    <row r="60" spans="1:47" ht="22.5" x14ac:dyDescent="0.2">
      <c r="A60" s="45" t="s">
        <v>113</v>
      </c>
      <c r="B60" s="83" t="s">
        <v>118</v>
      </c>
      <c r="C60" s="84" t="s">
        <v>110</v>
      </c>
      <c r="G60" s="45" t="s">
        <v>112</v>
      </c>
      <c r="I60" s="87" t="s">
        <v>119</v>
      </c>
      <c r="J60" s="45" t="s">
        <v>69</v>
      </c>
      <c r="K60" s="119" t="s">
        <v>4</v>
      </c>
      <c r="M60" s="45" t="s">
        <v>113</v>
      </c>
      <c r="N60" s="45" t="s">
        <v>117</v>
      </c>
      <c r="O60" s="86" t="s">
        <v>115</v>
      </c>
      <c r="T60" s="87" t="s">
        <v>119</v>
      </c>
      <c r="U60" s="45" t="s">
        <v>69</v>
      </c>
      <c r="V60" s="119" t="s">
        <v>4</v>
      </c>
      <c r="X60" t="str">
        <f>M60</f>
        <v>Criteria</v>
      </c>
      <c r="Y60" s="45" t="s">
        <v>131</v>
      </c>
      <c r="Z60" s="86" t="s">
        <v>130</v>
      </c>
      <c r="AD60" s="87" t="s">
        <v>119</v>
      </c>
      <c r="AE60" s="45" t="s">
        <v>69</v>
      </c>
      <c r="AF60" s="45" t="s">
        <v>4</v>
      </c>
      <c r="AI60" t="str">
        <f>X60</f>
        <v>Criteria</v>
      </c>
      <c r="AJ60" s="45" t="str">
        <f>AJ50</f>
        <v>1.2.2.2</v>
      </c>
      <c r="AK60" s="86" t="s">
        <v>149</v>
      </c>
      <c r="AO60" s="87" t="s">
        <v>129</v>
      </c>
      <c r="AP60" s="45" t="s">
        <v>69</v>
      </c>
      <c r="AQ60" s="45" t="s">
        <v>4</v>
      </c>
    </row>
    <row r="61" spans="1:47" x14ac:dyDescent="0.2">
      <c r="G61" s="45" t="s">
        <v>114</v>
      </c>
      <c r="I61" s="59">
        <v>4</v>
      </c>
      <c r="J61" s="78">
        <v>0.25</v>
      </c>
      <c r="K61" s="118">
        <f>I61*J61</f>
        <v>1</v>
      </c>
      <c r="O61" s="86" t="s">
        <v>116</v>
      </c>
      <c r="T61" s="59">
        <v>3</v>
      </c>
      <c r="U61" s="78">
        <v>0.25</v>
      </c>
      <c r="V61" s="118">
        <f>T61*U61</f>
        <v>0.75</v>
      </c>
      <c r="Z61" s="86"/>
      <c r="AD61" s="101">
        <f>AG59</f>
        <v>4</v>
      </c>
      <c r="AE61" s="78">
        <v>0.25</v>
      </c>
      <c r="AF61" s="102">
        <f>AD61*AE61</f>
        <v>1</v>
      </c>
      <c r="AK61" s="86" t="s">
        <v>150</v>
      </c>
      <c r="AO61" s="101">
        <f>AR59</f>
        <v>3.5</v>
      </c>
      <c r="AP61" s="78">
        <v>0.25</v>
      </c>
      <c r="AQ61" s="102">
        <f>AO61*AP61</f>
        <v>0.875</v>
      </c>
      <c r="AS61" s="337" t="s">
        <v>147</v>
      </c>
      <c r="AT61" s="359"/>
      <c r="AU61" s="98">
        <f>K61+V61+AF61+AQ61</f>
        <v>3.625</v>
      </c>
    </row>
    <row r="63" spans="1:47" x14ac:dyDescent="0.2">
      <c r="A63" s="382" t="str">
        <f>Criteria1.1.1!D92</f>
        <v>Environment</v>
      </c>
      <c r="B63" s="383"/>
      <c r="C63" s="383"/>
      <c r="D63" s="383"/>
      <c r="AE63" s="374" t="s">
        <v>140</v>
      </c>
      <c r="AF63" s="261" t="s">
        <v>139</v>
      </c>
      <c r="AG63" s="89" t="s">
        <v>23</v>
      </c>
      <c r="AP63" s="374" t="s">
        <v>140</v>
      </c>
      <c r="AQ63" s="261" t="s">
        <v>139</v>
      </c>
      <c r="AR63" s="89" t="s">
        <v>23</v>
      </c>
    </row>
    <row r="64" spans="1:47" x14ac:dyDescent="0.2">
      <c r="A64" s="45" t="s">
        <v>113</v>
      </c>
      <c r="B64" s="83" t="s">
        <v>118</v>
      </c>
      <c r="C64" s="84" t="s">
        <v>110</v>
      </c>
      <c r="G64" s="45" t="s">
        <v>112</v>
      </c>
      <c r="H64">
        <v>4</v>
      </c>
      <c r="I64" s="262"/>
      <c r="J64" s="262"/>
      <c r="K64" s="121"/>
      <c r="L64" s="262"/>
      <c r="M64" s="58" t="s">
        <v>120</v>
      </c>
      <c r="N64" s="56">
        <v>4</v>
      </c>
      <c r="O64" s="371" t="s">
        <v>128</v>
      </c>
      <c r="P64" s="371"/>
      <c r="Q64" s="371"/>
      <c r="R64" s="371"/>
      <c r="S64" s="371"/>
      <c r="T64" s="371"/>
      <c r="X64" s="58" t="s">
        <v>132</v>
      </c>
      <c r="Y64" s="56">
        <v>4</v>
      </c>
      <c r="Z64" s="90" t="s">
        <v>133</v>
      </c>
      <c r="AA64" s="90"/>
      <c r="AB64" s="90"/>
      <c r="AC64" s="90"/>
      <c r="AE64" s="375"/>
      <c r="AF64" s="91">
        <v>0</v>
      </c>
      <c r="AG64" s="92">
        <v>4</v>
      </c>
      <c r="AI64" s="95" t="s">
        <v>141</v>
      </c>
      <c r="AJ64" s="56">
        <v>4</v>
      </c>
      <c r="AK64" s="90"/>
      <c r="AL64" s="90"/>
      <c r="AM64" s="90"/>
      <c r="AN64" s="90"/>
      <c r="AP64" s="375"/>
      <c r="AQ64" s="91">
        <v>0</v>
      </c>
      <c r="AR64" s="92">
        <v>4</v>
      </c>
    </row>
    <row r="65" spans="1:47" x14ac:dyDescent="0.2">
      <c r="G65" s="45" t="s">
        <v>114</v>
      </c>
      <c r="H65">
        <v>0</v>
      </c>
      <c r="I65" s="262"/>
      <c r="J65" s="262"/>
      <c r="K65" s="121"/>
      <c r="L65" s="262"/>
      <c r="M65" s="58" t="s">
        <v>121</v>
      </c>
      <c r="N65" s="56">
        <v>3</v>
      </c>
      <c r="O65" s="371" t="s">
        <v>122</v>
      </c>
      <c r="P65" s="371"/>
      <c r="Q65" s="371"/>
      <c r="R65" s="371"/>
      <c r="S65" s="371"/>
      <c r="T65" s="371"/>
      <c r="X65" s="58">
        <v>3</v>
      </c>
      <c r="Y65" s="56">
        <v>3</v>
      </c>
      <c r="Z65" s="371" t="s">
        <v>134</v>
      </c>
      <c r="AA65" s="371"/>
      <c r="AB65" s="371"/>
      <c r="AC65" s="371"/>
      <c r="AD65" s="371"/>
      <c r="AE65" s="375"/>
      <c r="AF65" s="91">
        <v>1</v>
      </c>
      <c r="AG65" s="92">
        <v>3</v>
      </c>
      <c r="AI65" s="96" t="s">
        <v>142</v>
      </c>
      <c r="AJ65" s="56">
        <v>3</v>
      </c>
      <c r="AK65" s="371" t="s">
        <v>151</v>
      </c>
      <c r="AL65" s="371"/>
      <c r="AM65" s="371"/>
      <c r="AN65" s="371"/>
      <c r="AO65" s="371"/>
      <c r="AP65" s="375"/>
      <c r="AQ65" s="91">
        <v>1</v>
      </c>
      <c r="AR65" s="92">
        <v>3</v>
      </c>
    </row>
    <row r="66" spans="1:47" x14ac:dyDescent="0.2">
      <c r="M66" s="58" t="s">
        <v>63</v>
      </c>
      <c r="N66" s="56">
        <v>2</v>
      </c>
      <c r="O66" s="371" t="s">
        <v>123</v>
      </c>
      <c r="P66" s="371"/>
      <c r="Q66" s="371"/>
      <c r="R66" s="371"/>
      <c r="S66" s="371"/>
      <c r="T66" s="371"/>
      <c r="X66" s="58">
        <v>2</v>
      </c>
      <c r="Y66" s="56">
        <v>2</v>
      </c>
      <c r="Z66" s="371" t="s">
        <v>135</v>
      </c>
      <c r="AA66" s="371"/>
      <c r="AB66" s="371"/>
      <c r="AC66" s="371"/>
      <c r="AD66" s="371"/>
      <c r="AE66" s="375"/>
      <c r="AF66" s="91"/>
      <c r="AG66" s="92">
        <v>2</v>
      </c>
      <c r="AI66" s="96" t="s">
        <v>143</v>
      </c>
      <c r="AJ66" s="56">
        <v>2</v>
      </c>
      <c r="AK66" s="371" t="s">
        <v>153</v>
      </c>
      <c r="AL66" s="371"/>
      <c r="AM66" s="371"/>
      <c r="AN66" s="371"/>
      <c r="AO66" s="371"/>
      <c r="AP66" s="375"/>
      <c r="AQ66" s="91"/>
      <c r="AR66" s="92">
        <v>2</v>
      </c>
    </row>
    <row r="67" spans="1:47" x14ac:dyDescent="0.2">
      <c r="M67" s="58" t="s">
        <v>124</v>
      </c>
      <c r="N67" s="56">
        <v>1</v>
      </c>
      <c r="O67" s="371" t="s">
        <v>125</v>
      </c>
      <c r="P67" s="371"/>
      <c r="Q67" s="371"/>
      <c r="R67" s="371"/>
      <c r="S67" s="371"/>
      <c r="T67" s="371"/>
      <c r="X67" s="58">
        <v>1</v>
      </c>
      <c r="Y67" s="56">
        <v>1</v>
      </c>
      <c r="Z67" s="371" t="s">
        <v>136</v>
      </c>
      <c r="AA67" s="371"/>
      <c r="AB67" s="371"/>
      <c r="AC67" s="371"/>
      <c r="AD67" s="371"/>
      <c r="AE67" s="375"/>
      <c r="AF67" s="91"/>
      <c r="AG67" s="92">
        <v>1</v>
      </c>
      <c r="AI67" s="97" t="s">
        <v>144</v>
      </c>
      <c r="AJ67" s="56">
        <v>1</v>
      </c>
      <c r="AK67" s="371"/>
      <c r="AL67" s="371"/>
      <c r="AM67" s="371"/>
      <c r="AN67" s="371"/>
      <c r="AO67" s="371"/>
      <c r="AP67" s="375"/>
      <c r="AQ67" s="91"/>
      <c r="AR67" s="92">
        <v>1</v>
      </c>
    </row>
    <row r="68" spans="1:47" x14ac:dyDescent="0.2">
      <c r="E68" t="s">
        <v>549</v>
      </c>
      <c r="J68" t="s">
        <v>549</v>
      </c>
      <c r="X68" s="58">
        <v>0</v>
      </c>
      <c r="Y68" s="56">
        <v>0</v>
      </c>
      <c r="Z68" s="371" t="s">
        <v>137</v>
      </c>
      <c r="AA68" s="371"/>
      <c r="AB68" s="371"/>
      <c r="AC68" s="371"/>
      <c r="AD68" s="371"/>
      <c r="AE68" s="376"/>
      <c r="AF68" s="93">
        <v>0</v>
      </c>
      <c r="AG68" s="94">
        <v>0</v>
      </c>
      <c r="AI68" s="96" t="s">
        <v>145</v>
      </c>
      <c r="AJ68" s="56">
        <v>0</v>
      </c>
      <c r="AK68" s="371"/>
      <c r="AL68" s="371"/>
      <c r="AM68" s="371"/>
      <c r="AN68" s="371"/>
      <c r="AO68" s="371"/>
      <c r="AP68" s="376"/>
      <c r="AQ68" s="93">
        <v>0</v>
      </c>
      <c r="AR68" s="94">
        <v>0</v>
      </c>
    </row>
    <row r="69" spans="1:47" x14ac:dyDescent="0.2">
      <c r="X69" s="370" t="s">
        <v>146</v>
      </c>
      <c r="Y69" s="370"/>
      <c r="Z69" s="370"/>
      <c r="AA69" s="370"/>
      <c r="AB69" s="370"/>
      <c r="AC69" s="370"/>
      <c r="AD69" s="370"/>
      <c r="AF69" s="45" t="s">
        <v>63</v>
      </c>
      <c r="AG69" s="74">
        <f>(AF64*AG64+AF65*AG65+AF66*AG66+AF67*AG67+AF68*AG68)/SUM(AF64:AF68)</f>
        <v>3</v>
      </c>
      <c r="AI69" s="370" t="str">
        <f>X69</f>
        <v>NB: For this criteria either you find the information at the beginning of the main strategy. If not take average answer from the questionnaires. Fill in answers in table above</v>
      </c>
      <c r="AJ69" s="370"/>
      <c r="AK69" s="370"/>
      <c r="AL69" s="370"/>
      <c r="AM69" s="370"/>
      <c r="AN69" s="370"/>
      <c r="AO69" s="370"/>
      <c r="AQ69" s="45" t="s">
        <v>63</v>
      </c>
      <c r="AR69" s="74">
        <f>(AQ64*AR64+AQ65*AR65+AQ66*AR66+AQ67*AR67+AQ68*AR68)/SUM(AQ64:AQ68)</f>
        <v>3</v>
      </c>
    </row>
    <row r="70" spans="1:47" ht="22.5" x14ac:dyDescent="0.2">
      <c r="A70" s="45" t="s">
        <v>113</v>
      </c>
      <c r="B70" s="83" t="s">
        <v>118</v>
      </c>
      <c r="C70" s="84" t="s">
        <v>110</v>
      </c>
      <c r="G70" s="45" t="s">
        <v>549</v>
      </c>
      <c r="I70" s="87" t="s">
        <v>119</v>
      </c>
      <c r="J70" s="45" t="s">
        <v>69</v>
      </c>
      <c r="K70" s="119" t="s">
        <v>4</v>
      </c>
      <c r="M70" s="45" t="s">
        <v>113</v>
      </c>
      <c r="N70" s="45" t="s">
        <v>117</v>
      </c>
      <c r="O70" s="86" t="s">
        <v>115</v>
      </c>
      <c r="T70" s="87" t="s">
        <v>119</v>
      </c>
      <c r="U70" s="45" t="s">
        <v>69</v>
      </c>
      <c r="V70" s="119" t="s">
        <v>4</v>
      </c>
      <c r="X70" t="str">
        <f>M70</f>
        <v>Criteria</v>
      </c>
      <c r="Y70" s="45" t="s">
        <v>131</v>
      </c>
      <c r="Z70" s="86" t="s">
        <v>130</v>
      </c>
      <c r="AD70" s="87" t="s">
        <v>119</v>
      </c>
      <c r="AE70" s="45" t="s">
        <v>69</v>
      </c>
      <c r="AF70" s="45" t="s">
        <v>4</v>
      </c>
      <c r="AI70" t="str">
        <f>X70</f>
        <v>Criteria</v>
      </c>
      <c r="AJ70" s="45" t="str">
        <f>AJ60</f>
        <v>1.2.2.2</v>
      </c>
      <c r="AK70" s="86" t="s">
        <v>149</v>
      </c>
      <c r="AO70" s="87" t="s">
        <v>129</v>
      </c>
      <c r="AP70" s="45" t="s">
        <v>69</v>
      </c>
      <c r="AQ70" s="45" t="s">
        <v>4</v>
      </c>
    </row>
    <row r="71" spans="1:47" x14ac:dyDescent="0.2">
      <c r="G71" s="45" t="s">
        <v>549</v>
      </c>
      <c r="I71" s="59">
        <v>4</v>
      </c>
      <c r="J71" s="78">
        <v>0.25</v>
      </c>
      <c r="K71" s="118">
        <f>I71*J71</f>
        <v>1</v>
      </c>
      <c r="O71" s="86" t="s">
        <v>116</v>
      </c>
      <c r="T71" s="59">
        <v>3</v>
      </c>
      <c r="U71" s="78">
        <v>0.25</v>
      </c>
      <c r="V71" s="118">
        <f>T71*U71</f>
        <v>0.75</v>
      </c>
      <c r="Z71" s="86"/>
      <c r="AD71" s="101">
        <f>AG69</f>
        <v>3</v>
      </c>
      <c r="AE71" s="78">
        <v>0.25</v>
      </c>
      <c r="AF71" s="102">
        <f>AD71*AE71</f>
        <v>0.75</v>
      </c>
      <c r="AK71" s="86" t="s">
        <v>150</v>
      </c>
      <c r="AO71" s="101">
        <f>AR69</f>
        <v>3</v>
      </c>
      <c r="AP71" s="78">
        <v>0.25</v>
      </c>
      <c r="AQ71" s="102">
        <f>AO71*AP71</f>
        <v>0.75</v>
      </c>
      <c r="AS71" s="337" t="s">
        <v>147</v>
      </c>
      <c r="AT71" s="359"/>
      <c r="AU71" s="98">
        <f>K71+V71+AF71+AQ71</f>
        <v>3.25</v>
      </c>
    </row>
    <row r="72" spans="1:47" x14ac:dyDescent="0.2">
      <c r="C72" t="s">
        <v>549</v>
      </c>
      <c r="J72" t="s">
        <v>549</v>
      </c>
    </row>
    <row r="73" spans="1:47" x14ac:dyDescent="0.2">
      <c r="A73" s="382" t="str">
        <f>Criteria1.1.1!D103</f>
        <v>Agriculture and Rural Development</v>
      </c>
      <c r="B73" s="383"/>
      <c r="C73" s="383"/>
      <c r="D73" s="383"/>
      <c r="I73" t="s">
        <v>549</v>
      </c>
      <c r="K73" s="118" t="s">
        <v>549</v>
      </c>
      <c r="AE73" s="374" t="s">
        <v>140</v>
      </c>
      <c r="AF73" s="261" t="s">
        <v>139</v>
      </c>
      <c r="AG73" s="89" t="s">
        <v>23</v>
      </c>
      <c r="AP73" s="374" t="s">
        <v>140</v>
      </c>
      <c r="AQ73" s="261" t="s">
        <v>139</v>
      </c>
      <c r="AR73" s="89" t="s">
        <v>23</v>
      </c>
    </row>
    <row r="74" spans="1:47" x14ac:dyDescent="0.2">
      <c r="A74" s="45" t="s">
        <v>113</v>
      </c>
      <c r="B74" s="83" t="s">
        <v>118</v>
      </c>
      <c r="C74" s="84" t="s">
        <v>110</v>
      </c>
      <c r="F74" t="s">
        <v>549</v>
      </c>
      <c r="G74" s="45" t="s">
        <v>112</v>
      </c>
      <c r="H74">
        <v>4</v>
      </c>
      <c r="I74" s="262"/>
      <c r="J74" s="262"/>
      <c r="K74" s="121"/>
      <c r="L74" s="262"/>
      <c r="M74" s="58" t="s">
        <v>120</v>
      </c>
      <c r="N74" s="56">
        <v>4</v>
      </c>
      <c r="O74" s="371" t="s">
        <v>128</v>
      </c>
      <c r="P74" s="371"/>
      <c r="Q74" s="371"/>
      <c r="R74" s="371"/>
      <c r="S74" s="371"/>
      <c r="T74" s="371"/>
      <c r="X74" s="58" t="s">
        <v>132</v>
      </c>
      <c r="Y74" s="56">
        <v>4</v>
      </c>
      <c r="Z74" s="90" t="s">
        <v>133</v>
      </c>
      <c r="AA74" s="90"/>
      <c r="AB74" s="90"/>
      <c r="AC74" s="90"/>
      <c r="AE74" s="375"/>
      <c r="AF74" s="91">
        <v>0</v>
      </c>
      <c r="AG74" s="92">
        <v>4</v>
      </c>
      <c r="AI74" s="95" t="s">
        <v>141</v>
      </c>
      <c r="AJ74" s="56">
        <v>4</v>
      </c>
      <c r="AK74" s="90"/>
      <c r="AL74" s="90"/>
      <c r="AM74" s="90"/>
      <c r="AN74" s="90"/>
      <c r="AP74" s="375"/>
      <c r="AQ74" s="91">
        <v>0</v>
      </c>
      <c r="AR74" s="92">
        <v>4</v>
      </c>
    </row>
    <row r="75" spans="1:47" x14ac:dyDescent="0.2">
      <c r="F75" t="s">
        <v>549</v>
      </c>
      <c r="G75" s="45" t="s">
        <v>114</v>
      </c>
      <c r="H75">
        <v>0</v>
      </c>
      <c r="I75" s="262"/>
      <c r="J75" s="262"/>
      <c r="K75" s="121" t="s">
        <v>549</v>
      </c>
      <c r="L75" s="262"/>
      <c r="M75" s="58" t="s">
        <v>121</v>
      </c>
      <c r="N75" s="56">
        <v>3</v>
      </c>
      <c r="O75" s="371" t="s">
        <v>122</v>
      </c>
      <c r="P75" s="371"/>
      <c r="Q75" s="371"/>
      <c r="R75" s="371"/>
      <c r="S75" s="371"/>
      <c r="T75" s="371"/>
      <c r="X75" s="58">
        <v>3</v>
      </c>
      <c r="Y75" s="56">
        <v>3</v>
      </c>
      <c r="Z75" s="371" t="s">
        <v>134</v>
      </c>
      <c r="AA75" s="371"/>
      <c r="AB75" s="371"/>
      <c r="AC75" s="371"/>
      <c r="AD75" s="371"/>
      <c r="AE75" s="375"/>
      <c r="AF75" s="91">
        <v>1</v>
      </c>
      <c r="AG75" s="92">
        <v>3</v>
      </c>
      <c r="AI75" s="96" t="s">
        <v>142</v>
      </c>
      <c r="AJ75" s="56">
        <v>3</v>
      </c>
      <c r="AK75" s="371" t="s">
        <v>151</v>
      </c>
      <c r="AL75" s="371"/>
      <c r="AM75" s="371"/>
      <c r="AN75" s="371"/>
      <c r="AO75" s="371"/>
      <c r="AP75" s="375"/>
      <c r="AQ75" s="91">
        <v>1</v>
      </c>
      <c r="AR75" s="92">
        <v>3</v>
      </c>
    </row>
    <row r="76" spans="1:47" x14ac:dyDescent="0.2">
      <c r="M76" s="58" t="s">
        <v>63</v>
      </c>
      <c r="N76" s="56">
        <v>2</v>
      </c>
      <c r="O76" s="371" t="s">
        <v>123</v>
      </c>
      <c r="P76" s="371"/>
      <c r="Q76" s="371"/>
      <c r="R76" s="371"/>
      <c r="S76" s="371"/>
      <c r="T76" s="371"/>
      <c r="X76" s="58">
        <v>2</v>
      </c>
      <c r="Y76" s="56">
        <v>2</v>
      </c>
      <c r="Z76" s="371" t="s">
        <v>135</v>
      </c>
      <c r="AA76" s="371"/>
      <c r="AB76" s="371"/>
      <c r="AC76" s="371"/>
      <c r="AD76" s="371"/>
      <c r="AE76" s="375"/>
      <c r="AF76" s="91">
        <v>0</v>
      </c>
      <c r="AG76" s="92">
        <v>2</v>
      </c>
      <c r="AI76" s="96" t="s">
        <v>143</v>
      </c>
      <c r="AJ76" s="56">
        <v>2</v>
      </c>
      <c r="AK76" s="371" t="s">
        <v>153</v>
      </c>
      <c r="AL76" s="371"/>
      <c r="AM76" s="371"/>
      <c r="AN76" s="371"/>
      <c r="AO76" s="371"/>
      <c r="AP76" s="375"/>
      <c r="AQ76" s="91"/>
      <c r="AR76" s="92">
        <v>2</v>
      </c>
    </row>
    <row r="77" spans="1:47" x14ac:dyDescent="0.2">
      <c r="M77" s="58" t="s">
        <v>124</v>
      </c>
      <c r="N77" s="56">
        <v>1</v>
      </c>
      <c r="O77" s="371" t="s">
        <v>125</v>
      </c>
      <c r="P77" s="371"/>
      <c r="Q77" s="371"/>
      <c r="R77" s="371"/>
      <c r="S77" s="371"/>
      <c r="T77" s="371"/>
      <c r="X77" s="58">
        <v>1</v>
      </c>
      <c r="Y77" s="56">
        <v>1</v>
      </c>
      <c r="Z77" s="371" t="s">
        <v>136</v>
      </c>
      <c r="AA77" s="371"/>
      <c r="AB77" s="371"/>
      <c r="AC77" s="371"/>
      <c r="AD77" s="371"/>
      <c r="AE77" s="375"/>
      <c r="AF77" s="91"/>
      <c r="AG77" s="92">
        <v>1</v>
      </c>
      <c r="AI77" s="97" t="s">
        <v>144</v>
      </c>
      <c r="AJ77" s="56">
        <v>1</v>
      </c>
      <c r="AK77" s="371"/>
      <c r="AL77" s="371"/>
      <c r="AM77" s="371"/>
      <c r="AN77" s="371"/>
      <c r="AO77" s="371"/>
      <c r="AP77" s="375"/>
      <c r="AQ77" s="91"/>
      <c r="AR77" s="92">
        <v>1</v>
      </c>
    </row>
    <row r="78" spans="1:47" x14ac:dyDescent="0.2">
      <c r="X78" s="58">
        <v>0</v>
      </c>
      <c r="Y78" s="56">
        <v>0</v>
      </c>
      <c r="Z78" s="371" t="s">
        <v>137</v>
      </c>
      <c r="AA78" s="371"/>
      <c r="AB78" s="371"/>
      <c r="AC78" s="371"/>
      <c r="AD78" s="371"/>
      <c r="AE78" s="376"/>
      <c r="AF78" s="93">
        <v>0</v>
      </c>
      <c r="AG78" s="94">
        <v>0</v>
      </c>
      <c r="AI78" s="96" t="s">
        <v>145</v>
      </c>
      <c r="AJ78" s="56">
        <v>0</v>
      </c>
      <c r="AK78" s="371"/>
      <c r="AL78" s="371"/>
      <c r="AM78" s="371"/>
      <c r="AN78" s="371"/>
      <c r="AO78" s="371"/>
      <c r="AP78" s="376"/>
      <c r="AQ78" s="93">
        <v>0</v>
      </c>
      <c r="AR78" s="94">
        <v>0</v>
      </c>
    </row>
    <row r="79" spans="1:47" x14ac:dyDescent="0.2">
      <c r="C79" t="s">
        <v>549</v>
      </c>
      <c r="G79" t="s">
        <v>549</v>
      </c>
      <c r="H79" t="s">
        <v>549</v>
      </c>
      <c r="X79" s="370" t="s">
        <v>146</v>
      </c>
      <c r="Y79" s="370"/>
      <c r="Z79" s="370"/>
      <c r="AA79" s="370"/>
      <c r="AB79" s="370"/>
      <c r="AC79" s="370"/>
      <c r="AD79" s="370"/>
      <c r="AF79" s="45" t="s">
        <v>63</v>
      </c>
      <c r="AG79" s="74">
        <f>(AF74*AG74+AF75*AG75+AF76*AG76+AF77*AG77+AF78*AG78)/SUM(AF74:AF78)</f>
        <v>3</v>
      </c>
      <c r="AI79" s="370" t="str">
        <f>X79</f>
        <v>NB: For this criteria either you find the information at the beginning of the main strategy. If not take average answer from the questionnaires. Fill in answers in table above</v>
      </c>
      <c r="AJ79" s="370"/>
      <c r="AK79" s="370"/>
      <c r="AL79" s="370"/>
      <c r="AM79" s="370"/>
      <c r="AN79" s="370"/>
      <c r="AO79" s="370"/>
      <c r="AQ79" s="45" t="s">
        <v>63</v>
      </c>
      <c r="AR79" s="74">
        <f>(AQ74*AR74+AQ75*AR75+AQ76*AR76+AQ77*AR77+AQ78*AR78)/SUM(AQ74:AQ78)</f>
        <v>3</v>
      </c>
    </row>
    <row r="80" spans="1:47" ht="22.5" x14ac:dyDescent="0.2">
      <c r="A80" s="45" t="s">
        <v>113</v>
      </c>
      <c r="B80" s="83" t="s">
        <v>118</v>
      </c>
      <c r="C80" s="84" t="s">
        <v>549</v>
      </c>
      <c r="F80" t="s">
        <v>549</v>
      </c>
      <c r="G80" s="45" t="s">
        <v>549</v>
      </c>
      <c r="H80" t="s">
        <v>549</v>
      </c>
      <c r="I80" s="87" t="s">
        <v>119</v>
      </c>
      <c r="J80" s="45" t="s">
        <v>69</v>
      </c>
      <c r="K80" s="119" t="s">
        <v>4</v>
      </c>
      <c r="M80" s="45" t="s">
        <v>113</v>
      </c>
      <c r="N80" s="45" t="s">
        <v>117</v>
      </c>
      <c r="O80" s="86" t="s">
        <v>115</v>
      </c>
      <c r="T80" s="87" t="s">
        <v>119</v>
      </c>
      <c r="U80" s="45" t="s">
        <v>69</v>
      </c>
      <c r="V80" s="119" t="s">
        <v>4</v>
      </c>
      <c r="X80" t="str">
        <f>M80</f>
        <v>Criteria</v>
      </c>
      <c r="Y80" s="45" t="s">
        <v>131</v>
      </c>
      <c r="Z80" s="86" t="s">
        <v>130</v>
      </c>
      <c r="AD80" s="87" t="s">
        <v>119</v>
      </c>
      <c r="AE80" s="45" t="s">
        <v>69</v>
      </c>
      <c r="AF80" s="45" t="s">
        <v>4</v>
      </c>
      <c r="AI80" t="str">
        <f>X80</f>
        <v>Criteria</v>
      </c>
      <c r="AJ80" s="45" t="str">
        <f>AJ70</f>
        <v>1.2.2.2</v>
      </c>
      <c r="AK80" s="86" t="s">
        <v>149</v>
      </c>
      <c r="AO80" s="87" t="s">
        <v>129</v>
      </c>
      <c r="AP80" s="45" t="s">
        <v>69</v>
      </c>
      <c r="AQ80" s="45" t="s">
        <v>4</v>
      </c>
    </row>
    <row r="81" spans="3:47" x14ac:dyDescent="0.2">
      <c r="C81" t="s">
        <v>549</v>
      </c>
      <c r="G81" s="45" t="s">
        <v>549</v>
      </c>
      <c r="H81" t="s">
        <v>549</v>
      </c>
      <c r="I81" s="59">
        <v>4</v>
      </c>
      <c r="J81" s="78">
        <v>0.25</v>
      </c>
      <c r="K81" s="118">
        <f>I81*J81</f>
        <v>1</v>
      </c>
      <c r="O81" s="86" t="s">
        <v>116</v>
      </c>
      <c r="T81" s="59">
        <v>3</v>
      </c>
      <c r="U81" s="78">
        <v>0.25</v>
      </c>
      <c r="V81" s="118">
        <f>T81*U81</f>
        <v>0.75</v>
      </c>
      <c r="Z81" s="86"/>
      <c r="AD81" s="101">
        <f>AG79</f>
        <v>3</v>
      </c>
      <c r="AE81" s="78">
        <v>0.25</v>
      </c>
      <c r="AF81" s="102">
        <f>AD81*AE81</f>
        <v>0.75</v>
      </c>
      <c r="AK81" s="86" t="s">
        <v>150</v>
      </c>
      <c r="AO81" s="101">
        <f>AR79</f>
        <v>3</v>
      </c>
      <c r="AP81" s="78">
        <v>0.25</v>
      </c>
      <c r="AQ81" s="102">
        <f>AO81*AP81</f>
        <v>0.75</v>
      </c>
      <c r="AS81" s="337" t="s">
        <v>147</v>
      </c>
      <c r="AT81" s="359"/>
      <c r="AU81" s="98">
        <f>K81+V81+AF81+AQ81</f>
        <v>3.25</v>
      </c>
    </row>
    <row r="82" spans="3:47" x14ac:dyDescent="0.2">
      <c r="C82" t="s">
        <v>549</v>
      </c>
      <c r="G82" t="s">
        <v>549</v>
      </c>
      <c r="H82" t="s">
        <v>549</v>
      </c>
    </row>
  </sheetData>
  <mergeCells count="149">
    <mergeCell ref="X79:AD79"/>
    <mergeCell ref="AI79:AO79"/>
    <mergeCell ref="AS81:AT81"/>
    <mergeCell ref="X69:AD69"/>
    <mergeCell ref="AI69:AO69"/>
    <mergeCell ref="AS71:AT71"/>
    <mergeCell ref="A73:D73"/>
    <mergeCell ref="AE73:AE78"/>
    <mergeCell ref="AP73:AP78"/>
    <mergeCell ref="O74:T74"/>
    <mergeCell ref="O75:T75"/>
    <mergeCell ref="Z75:AD75"/>
    <mergeCell ref="AK75:AO75"/>
    <mergeCell ref="O76:T76"/>
    <mergeCell ref="Z76:AD76"/>
    <mergeCell ref="AK76:AO76"/>
    <mergeCell ref="O77:T77"/>
    <mergeCell ref="Z77:AD77"/>
    <mergeCell ref="AK77:AO77"/>
    <mergeCell ref="Z78:AD78"/>
    <mergeCell ref="AK78:AO78"/>
    <mergeCell ref="A63:D63"/>
    <mergeCell ref="AE63:AE68"/>
    <mergeCell ref="AP63:AP68"/>
    <mergeCell ref="O64:T64"/>
    <mergeCell ref="O65:T65"/>
    <mergeCell ref="Z65:AD65"/>
    <mergeCell ref="AK65:AO65"/>
    <mergeCell ref="O66:T66"/>
    <mergeCell ref="Z66:AD66"/>
    <mergeCell ref="AK66:AO66"/>
    <mergeCell ref="O67:T67"/>
    <mergeCell ref="Z67:AD67"/>
    <mergeCell ref="AK67:AO67"/>
    <mergeCell ref="Z68:AD68"/>
    <mergeCell ref="AK68:AO68"/>
    <mergeCell ref="A53:D53"/>
    <mergeCell ref="M1:R1"/>
    <mergeCell ref="Z58:AD58"/>
    <mergeCell ref="AK58:AO58"/>
    <mergeCell ref="X59:AD59"/>
    <mergeCell ref="AI59:AO59"/>
    <mergeCell ref="AS61:AT61"/>
    <mergeCell ref="X49:AD49"/>
    <mergeCell ref="AI49:AO49"/>
    <mergeCell ref="AS51:AT51"/>
    <mergeCell ref="AE53:AE58"/>
    <mergeCell ref="AP53:AP58"/>
    <mergeCell ref="O54:T54"/>
    <mergeCell ref="O55:T55"/>
    <mergeCell ref="Z55:AD55"/>
    <mergeCell ref="AK55:AO55"/>
    <mergeCell ref="O56:T56"/>
    <mergeCell ref="Z56:AD56"/>
    <mergeCell ref="AK56:AO56"/>
    <mergeCell ref="O57:T57"/>
    <mergeCell ref="Z57:AD57"/>
    <mergeCell ref="AK57:AO57"/>
    <mergeCell ref="AP43:AP48"/>
    <mergeCell ref="O44:T44"/>
    <mergeCell ref="O45:T45"/>
    <mergeCell ref="Z45:AD45"/>
    <mergeCell ref="AK45:AO45"/>
    <mergeCell ref="O46:T46"/>
    <mergeCell ref="Z46:AD46"/>
    <mergeCell ref="AK46:AO46"/>
    <mergeCell ref="O47:T47"/>
    <mergeCell ref="Z47:AD47"/>
    <mergeCell ref="AK47:AO47"/>
    <mergeCell ref="Z48:AD48"/>
    <mergeCell ref="AK48:AO48"/>
    <mergeCell ref="O6:T6"/>
    <mergeCell ref="O7:T7"/>
    <mergeCell ref="M2:U2"/>
    <mergeCell ref="AE43:AE48"/>
    <mergeCell ref="A3:C3"/>
    <mergeCell ref="F1:L1"/>
    <mergeCell ref="A2:I2"/>
    <mergeCell ref="O4:T4"/>
    <mergeCell ref="O5:T5"/>
    <mergeCell ref="AE3:AE8"/>
    <mergeCell ref="X2:AG2"/>
    <mergeCell ref="AI2:AR2"/>
    <mergeCell ref="AP3:AP8"/>
    <mergeCell ref="AK5:AO5"/>
    <mergeCell ref="AK6:AO6"/>
    <mergeCell ref="AK7:AO7"/>
    <mergeCell ref="AK8:AO8"/>
    <mergeCell ref="Z5:AD5"/>
    <mergeCell ref="Z6:AD6"/>
    <mergeCell ref="Z7:AD7"/>
    <mergeCell ref="Z8:AD8"/>
    <mergeCell ref="AI9:AO9"/>
    <mergeCell ref="AS11:AT11"/>
    <mergeCell ref="A13:C13"/>
    <mergeCell ref="O14:T14"/>
    <mergeCell ref="O15:T15"/>
    <mergeCell ref="Z15:AD15"/>
    <mergeCell ref="AK15:AO15"/>
    <mergeCell ref="X9:AD9"/>
    <mergeCell ref="O16:T16"/>
    <mergeCell ref="Z16:AD16"/>
    <mergeCell ref="AK16:AO16"/>
    <mergeCell ref="O17:T17"/>
    <mergeCell ref="Z17:AD17"/>
    <mergeCell ref="AK17:AO17"/>
    <mergeCell ref="Z18:AD18"/>
    <mergeCell ref="AK18:AO18"/>
    <mergeCell ref="X19:AD19"/>
    <mergeCell ref="AI19:AO19"/>
    <mergeCell ref="AS21:AT21"/>
    <mergeCell ref="AE13:AE18"/>
    <mergeCell ref="AP13:AP18"/>
    <mergeCell ref="X29:AD29"/>
    <mergeCell ref="AI29:AO29"/>
    <mergeCell ref="A23:C23"/>
    <mergeCell ref="AE23:AE28"/>
    <mergeCell ref="AP23:AP28"/>
    <mergeCell ref="O24:T24"/>
    <mergeCell ref="O25:T25"/>
    <mergeCell ref="Z25:AD25"/>
    <mergeCell ref="AK25:AO25"/>
    <mergeCell ref="O26:T26"/>
    <mergeCell ref="Z26:AD26"/>
    <mergeCell ref="AK26:AO26"/>
    <mergeCell ref="O27:T27"/>
    <mergeCell ref="Z27:AD27"/>
    <mergeCell ref="AK27:AO27"/>
    <mergeCell ref="Z28:AD28"/>
    <mergeCell ref="AK28:AO28"/>
    <mergeCell ref="AS31:AT31"/>
    <mergeCell ref="A33:C33"/>
    <mergeCell ref="AE33:AE38"/>
    <mergeCell ref="AP33:AP38"/>
    <mergeCell ref="O34:T34"/>
    <mergeCell ref="O35:T35"/>
    <mergeCell ref="Z35:AD35"/>
    <mergeCell ref="AK35:AO35"/>
    <mergeCell ref="O36:T36"/>
    <mergeCell ref="Z36:AD36"/>
    <mergeCell ref="X39:AD39"/>
    <mergeCell ref="AI39:AO39"/>
    <mergeCell ref="AS41:AT41"/>
    <mergeCell ref="AK36:AO36"/>
    <mergeCell ref="O37:T37"/>
    <mergeCell ref="Z37:AD37"/>
    <mergeCell ref="AK37:AO37"/>
    <mergeCell ref="Z38:AD38"/>
    <mergeCell ref="AK38:AO38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1"/>
  <sheetViews>
    <sheetView topLeftCell="S58" workbookViewId="0">
      <selection activeCell="AL71" sqref="AL71"/>
    </sheetView>
  </sheetViews>
  <sheetFormatPr defaultColWidth="8.85546875" defaultRowHeight="12.75" x14ac:dyDescent="0.2"/>
  <cols>
    <col min="6" max="6" width="3.28515625" customWidth="1"/>
    <col min="7" max="8" width="4.42578125" customWidth="1"/>
    <col min="9" max="9" width="10.85546875" customWidth="1"/>
    <col min="10" max="10" width="7" customWidth="1"/>
    <col min="11" max="11" width="6.42578125" style="118" customWidth="1"/>
    <col min="12" max="12" width="4.140625" customWidth="1"/>
    <col min="14" max="14" width="7.140625" customWidth="1"/>
    <col min="20" max="20" width="12" customWidth="1"/>
    <col min="22" max="22" width="8.85546875" style="118"/>
    <col min="23" max="23" width="4.28515625" customWidth="1"/>
    <col min="33" max="33" width="8.85546875" style="118"/>
  </cols>
  <sheetData>
    <row r="1" spans="1:37" ht="18" customHeight="1" x14ac:dyDescent="0.2">
      <c r="F1" s="378" t="s">
        <v>154</v>
      </c>
      <c r="G1" s="378"/>
      <c r="H1" s="378"/>
      <c r="I1" s="378"/>
      <c r="J1" s="378"/>
      <c r="K1" s="378"/>
      <c r="L1" s="378"/>
      <c r="M1" s="384" t="s">
        <v>155</v>
      </c>
      <c r="N1" s="384"/>
      <c r="O1" s="384"/>
      <c r="P1" s="384"/>
      <c r="Q1" s="384"/>
      <c r="R1" s="384"/>
      <c r="S1" s="384"/>
    </row>
    <row r="2" spans="1:37" ht="18" customHeight="1" x14ac:dyDescent="0.2">
      <c r="A2" s="377" t="s">
        <v>162</v>
      </c>
      <c r="B2" s="379"/>
      <c r="C2" s="379"/>
      <c r="D2" s="379"/>
      <c r="E2" s="379"/>
      <c r="F2" s="379"/>
      <c r="G2" s="379"/>
      <c r="H2" s="379"/>
      <c r="I2" s="379"/>
      <c r="J2" s="70"/>
      <c r="K2" s="120"/>
      <c r="L2" s="85"/>
      <c r="M2" s="377" t="s">
        <v>159</v>
      </c>
      <c r="N2" s="377"/>
      <c r="O2" s="377"/>
      <c r="P2" s="377"/>
      <c r="Q2" s="377"/>
      <c r="R2" s="377"/>
      <c r="S2" s="377"/>
      <c r="T2" s="377"/>
      <c r="U2" s="377"/>
      <c r="X2" s="377" t="s">
        <v>175</v>
      </c>
      <c r="Y2" s="377"/>
      <c r="Z2" s="377"/>
      <c r="AA2" s="377"/>
      <c r="AB2" s="377"/>
      <c r="AC2" s="377"/>
      <c r="AD2" s="377"/>
      <c r="AE2" s="377"/>
      <c r="AF2" s="377"/>
    </row>
    <row r="3" spans="1:37" ht="18" customHeight="1" x14ac:dyDescent="0.2">
      <c r="A3" s="372" t="str">
        <f>Criteria1.1.1!D6</f>
        <v>Justice Sector</v>
      </c>
      <c r="B3" s="373"/>
      <c r="C3" s="373"/>
      <c r="D3" s="70"/>
      <c r="E3" s="70"/>
      <c r="F3" s="70"/>
      <c r="G3" s="70"/>
      <c r="H3" s="70"/>
      <c r="I3" s="70"/>
      <c r="J3" s="70"/>
      <c r="K3" s="120"/>
      <c r="L3" s="85"/>
      <c r="M3" s="69"/>
      <c r="N3" s="69" t="s">
        <v>23</v>
      </c>
      <c r="O3" s="69"/>
      <c r="P3" s="385"/>
      <c r="Q3" s="385"/>
      <c r="R3" s="385"/>
      <c r="S3" s="385"/>
      <c r="T3" s="69"/>
      <c r="U3" s="69"/>
      <c r="X3" s="69"/>
      <c r="Y3" s="69" t="s">
        <v>23</v>
      </c>
      <c r="Z3" s="69"/>
      <c r="AA3" s="385"/>
      <c r="AB3" s="385"/>
      <c r="AC3" s="385"/>
      <c r="AD3" s="385"/>
      <c r="AE3" s="69"/>
      <c r="AF3" s="69"/>
    </row>
    <row r="4" spans="1:37" ht="18" customHeight="1" x14ac:dyDescent="0.2">
      <c r="A4" s="45"/>
      <c r="B4" s="58" t="s">
        <v>120</v>
      </c>
      <c r="C4" s="56">
        <v>4</v>
      </c>
      <c r="D4" s="371" t="s">
        <v>164</v>
      </c>
      <c r="E4" s="371"/>
      <c r="F4" s="371"/>
      <c r="G4" s="371"/>
      <c r="H4" s="371"/>
      <c r="I4" s="371"/>
      <c r="J4" s="85"/>
      <c r="K4" s="121"/>
      <c r="L4" s="85"/>
      <c r="M4" s="56" t="s">
        <v>132</v>
      </c>
      <c r="N4" s="56">
        <v>4</v>
      </c>
      <c r="O4" s="371" t="s">
        <v>169</v>
      </c>
      <c r="P4" s="371"/>
      <c r="Q4" s="371"/>
      <c r="R4" s="371"/>
      <c r="S4" s="371"/>
      <c r="T4" s="371"/>
      <c r="X4" s="56" t="s">
        <v>178</v>
      </c>
      <c r="Y4" s="56">
        <v>4</v>
      </c>
      <c r="Z4" s="371" t="s">
        <v>448</v>
      </c>
      <c r="AA4" s="371"/>
      <c r="AB4" s="371"/>
      <c r="AC4" s="371"/>
      <c r="AD4" s="371"/>
      <c r="AE4" s="371"/>
    </row>
    <row r="5" spans="1:37" ht="18" customHeight="1" x14ac:dyDescent="0.2">
      <c r="B5" s="58" t="s">
        <v>121</v>
      </c>
      <c r="C5" s="56">
        <v>3</v>
      </c>
      <c r="D5" s="371" t="s">
        <v>165</v>
      </c>
      <c r="E5" s="371"/>
      <c r="F5" s="371"/>
      <c r="G5" s="371"/>
      <c r="H5" s="371"/>
      <c r="I5" s="371"/>
      <c r="J5" s="85"/>
      <c r="K5" s="121"/>
      <c r="L5" s="85"/>
      <c r="M5" s="56">
        <v>3</v>
      </c>
      <c r="N5" s="56">
        <v>3</v>
      </c>
      <c r="O5" s="371" t="s">
        <v>171</v>
      </c>
      <c r="P5" s="371"/>
      <c r="Q5" s="371"/>
      <c r="R5" s="371"/>
      <c r="S5" s="371"/>
      <c r="T5" s="371"/>
      <c r="X5" s="56" t="s">
        <v>120</v>
      </c>
      <c r="Y5" s="56">
        <v>3</v>
      </c>
      <c r="Z5" s="371" t="s">
        <v>181</v>
      </c>
      <c r="AA5" s="371"/>
      <c r="AB5" s="371"/>
      <c r="AC5" s="371"/>
      <c r="AD5" s="371"/>
      <c r="AE5" s="371"/>
    </row>
    <row r="6" spans="1:37" x14ac:dyDescent="0.2">
      <c r="B6" s="58" t="s">
        <v>63</v>
      </c>
      <c r="C6" s="56">
        <v>2</v>
      </c>
      <c r="D6" s="371" t="s">
        <v>166</v>
      </c>
      <c r="E6" s="371"/>
      <c r="F6" s="371"/>
      <c r="G6" s="371"/>
      <c r="H6" s="371"/>
      <c r="I6" s="371"/>
      <c r="M6" s="56">
        <v>2</v>
      </c>
      <c r="N6" s="56">
        <v>2</v>
      </c>
      <c r="O6" s="371" t="s">
        <v>173</v>
      </c>
      <c r="P6" s="371"/>
      <c r="Q6" s="371"/>
      <c r="R6" s="371"/>
      <c r="S6" s="371"/>
      <c r="T6" s="371"/>
      <c r="X6" s="56" t="s">
        <v>179</v>
      </c>
      <c r="Y6" s="56">
        <v>2</v>
      </c>
      <c r="Z6" s="371" t="s">
        <v>180</v>
      </c>
      <c r="AA6" s="371"/>
      <c r="AB6" s="371"/>
      <c r="AC6" s="371"/>
      <c r="AD6" s="371"/>
      <c r="AE6" s="371"/>
    </row>
    <row r="7" spans="1:37" x14ac:dyDescent="0.2">
      <c r="B7" s="58" t="s">
        <v>124</v>
      </c>
      <c r="C7" s="56">
        <v>1</v>
      </c>
      <c r="D7" s="371" t="s">
        <v>168</v>
      </c>
      <c r="E7" s="371"/>
      <c r="F7" s="371"/>
      <c r="G7" s="371"/>
      <c r="H7" s="371"/>
      <c r="I7" s="371"/>
      <c r="M7" s="56">
        <v>1</v>
      </c>
      <c r="N7" s="56">
        <v>1</v>
      </c>
      <c r="O7" s="371" t="s">
        <v>172</v>
      </c>
      <c r="P7" s="371"/>
      <c r="Q7" s="371"/>
      <c r="R7" s="371"/>
      <c r="S7" s="371"/>
      <c r="T7" s="371"/>
      <c r="X7" s="56" t="s">
        <v>124</v>
      </c>
      <c r="Y7" s="56">
        <v>1</v>
      </c>
      <c r="Z7" s="371" t="s">
        <v>449</v>
      </c>
      <c r="AA7" s="371"/>
      <c r="AB7" s="371"/>
      <c r="AC7" s="371"/>
      <c r="AD7" s="371"/>
      <c r="AE7" s="371"/>
    </row>
    <row r="8" spans="1:37" ht="12.75" customHeight="1" x14ac:dyDescent="0.2">
      <c r="C8" s="81">
        <v>0</v>
      </c>
      <c r="D8" s="371" t="s">
        <v>167</v>
      </c>
      <c r="E8" s="371"/>
      <c r="F8" s="371"/>
      <c r="G8" s="371"/>
      <c r="H8" s="371"/>
      <c r="I8" s="371"/>
      <c r="N8">
        <v>0</v>
      </c>
      <c r="O8" s="371" t="s">
        <v>170</v>
      </c>
      <c r="P8" s="371" t="s">
        <v>170</v>
      </c>
      <c r="Q8" s="371"/>
      <c r="R8" s="371"/>
      <c r="S8" s="371"/>
      <c r="T8" s="371"/>
      <c r="X8" t="s">
        <v>114</v>
      </c>
      <c r="Y8">
        <v>0</v>
      </c>
      <c r="Z8" s="371" t="s">
        <v>450</v>
      </c>
      <c r="AA8" s="371" t="s">
        <v>170</v>
      </c>
      <c r="AB8" s="371"/>
      <c r="AC8" s="371"/>
      <c r="AD8" s="371"/>
      <c r="AE8" s="371"/>
    </row>
    <row r="9" spans="1:37" ht="42.75" customHeight="1" x14ac:dyDescent="0.2">
      <c r="M9" s="386" t="s">
        <v>447</v>
      </c>
      <c r="N9" s="387"/>
      <c r="O9" s="387"/>
      <c r="P9" s="387"/>
      <c r="Q9" s="387"/>
      <c r="R9" s="387"/>
      <c r="S9" s="387"/>
      <c r="T9" s="387"/>
      <c r="U9" s="387"/>
    </row>
    <row r="10" spans="1:37" x14ac:dyDescent="0.2">
      <c r="A10" s="45" t="s">
        <v>113</v>
      </c>
      <c r="B10" s="83" t="s">
        <v>157</v>
      </c>
      <c r="C10" s="84" t="s">
        <v>163</v>
      </c>
      <c r="G10" s="45"/>
      <c r="I10" s="87" t="str">
        <f>B10</f>
        <v>1.3.1.1</v>
      </c>
      <c r="J10" s="45" t="s">
        <v>69</v>
      </c>
      <c r="K10" s="119" t="s">
        <v>4</v>
      </c>
      <c r="M10" s="45" t="s">
        <v>113</v>
      </c>
      <c r="N10" s="45" t="s">
        <v>158</v>
      </c>
      <c r="O10" s="86" t="s">
        <v>160</v>
      </c>
      <c r="T10" s="87" t="s">
        <v>161</v>
      </c>
      <c r="U10" s="45" t="s">
        <v>69</v>
      </c>
      <c r="V10" s="119" t="s">
        <v>4</v>
      </c>
      <c r="X10" s="45" t="s">
        <v>113</v>
      </c>
      <c r="Y10" s="45" t="s">
        <v>174</v>
      </c>
      <c r="Z10" s="86" t="s">
        <v>176</v>
      </c>
      <c r="AD10" t="s">
        <v>23</v>
      </c>
      <c r="AE10" s="87" t="str">
        <f>Y10</f>
        <v>1.3.2</v>
      </c>
      <c r="AF10" s="45" t="s">
        <v>69</v>
      </c>
      <c r="AG10" s="119" t="s">
        <v>4</v>
      </c>
    </row>
    <row r="11" spans="1:37" x14ac:dyDescent="0.2">
      <c r="G11" s="45"/>
      <c r="I11" s="59">
        <v>3</v>
      </c>
      <c r="J11" s="78">
        <v>0.25</v>
      </c>
      <c r="K11" s="118">
        <f>I11*J11</f>
        <v>0.75</v>
      </c>
      <c r="O11" s="86"/>
      <c r="T11" s="59">
        <v>3</v>
      </c>
      <c r="U11" s="78">
        <v>0.25</v>
      </c>
      <c r="V11" s="118">
        <f>T11*U11</f>
        <v>0.75</v>
      </c>
      <c r="Z11" s="86" t="s">
        <v>177</v>
      </c>
      <c r="AE11" s="59">
        <v>4</v>
      </c>
      <c r="AF11" s="78">
        <v>0.5</v>
      </c>
      <c r="AG11" s="118">
        <f>AE11*AF11</f>
        <v>2</v>
      </c>
      <c r="AI11" s="337" t="s">
        <v>182</v>
      </c>
      <c r="AJ11" s="359"/>
      <c r="AK11" s="98">
        <f>K11+V11+AG11</f>
        <v>3.5</v>
      </c>
    </row>
    <row r="13" spans="1:37" ht="18" customHeight="1" x14ac:dyDescent="0.2">
      <c r="A13" s="372" t="str">
        <f>Criteria1.1.1!D16</f>
        <v>Security and Home Affairs Sector</v>
      </c>
      <c r="B13" s="373"/>
      <c r="C13" s="373"/>
      <c r="D13" s="70"/>
      <c r="E13" s="70"/>
      <c r="F13" s="70"/>
      <c r="G13" s="70"/>
      <c r="H13" s="70"/>
      <c r="I13" s="70"/>
      <c r="J13" s="70"/>
      <c r="K13" s="120"/>
      <c r="L13" s="105"/>
      <c r="M13" s="69"/>
      <c r="N13" s="69" t="s">
        <v>23</v>
      </c>
      <c r="O13" s="69"/>
      <c r="P13" s="385"/>
      <c r="Q13" s="385"/>
      <c r="R13" s="385"/>
      <c r="S13" s="385"/>
      <c r="T13" s="69"/>
      <c r="U13" s="69"/>
      <c r="X13" s="69"/>
      <c r="Y13" s="69" t="s">
        <v>23</v>
      </c>
      <c r="Z13" s="69"/>
      <c r="AA13" s="385"/>
      <c r="AB13" s="385"/>
      <c r="AC13" s="385"/>
      <c r="AD13" s="385"/>
      <c r="AE13" s="69"/>
      <c r="AF13" s="69"/>
    </row>
    <row r="14" spans="1:37" ht="18" customHeight="1" x14ac:dyDescent="0.2">
      <c r="A14" s="45"/>
      <c r="B14" s="58" t="s">
        <v>120</v>
      </c>
      <c r="C14" s="56">
        <v>4</v>
      </c>
      <c r="D14" s="371" t="s">
        <v>164</v>
      </c>
      <c r="E14" s="371"/>
      <c r="F14" s="371"/>
      <c r="G14" s="371"/>
      <c r="H14" s="371"/>
      <c r="I14" s="371"/>
      <c r="J14" s="105"/>
      <c r="K14" s="121"/>
      <c r="L14" s="105"/>
      <c r="M14" s="56" t="s">
        <v>132</v>
      </c>
      <c r="N14" s="56">
        <v>4</v>
      </c>
      <c r="O14" s="371" t="s">
        <v>169</v>
      </c>
      <c r="P14" s="371"/>
      <c r="Q14" s="371"/>
      <c r="R14" s="371"/>
      <c r="S14" s="371"/>
      <c r="T14" s="371"/>
      <c r="X14" s="56" t="s">
        <v>178</v>
      </c>
      <c r="Y14" s="56">
        <v>4</v>
      </c>
      <c r="Z14" s="371" t="str">
        <f>Z4</f>
        <v>Approved at Parlament/Government level</v>
      </c>
      <c r="AA14" s="371"/>
      <c r="AB14" s="371"/>
      <c r="AC14" s="371"/>
      <c r="AD14" s="371"/>
      <c r="AE14" s="371"/>
    </row>
    <row r="15" spans="1:37" ht="18" customHeight="1" x14ac:dyDescent="0.2">
      <c r="B15" s="58" t="s">
        <v>121</v>
      </c>
      <c r="C15" s="56">
        <v>3</v>
      </c>
      <c r="D15" s="371" t="s">
        <v>165</v>
      </c>
      <c r="E15" s="371"/>
      <c r="F15" s="371"/>
      <c r="G15" s="371"/>
      <c r="H15" s="371"/>
      <c r="I15" s="371"/>
      <c r="J15" s="105"/>
      <c r="K15" s="121"/>
      <c r="L15" s="105"/>
      <c r="M15" s="56">
        <v>3</v>
      </c>
      <c r="N15" s="56">
        <v>3</v>
      </c>
      <c r="O15" s="371" t="s">
        <v>171</v>
      </c>
      <c r="P15" s="371"/>
      <c r="Q15" s="371"/>
      <c r="R15" s="371"/>
      <c r="S15" s="371"/>
      <c r="T15" s="371"/>
      <c r="X15" s="56" t="s">
        <v>120</v>
      </c>
      <c r="Y15" s="56">
        <v>3</v>
      </c>
      <c r="Z15" s="371" t="str">
        <f t="shared" ref="Z15:Z18" si="0">Z5</f>
        <v>Approved at Ministry level</v>
      </c>
      <c r="AA15" s="371"/>
      <c r="AB15" s="371"/>
      <c r="AC15" s="371"/>
      <c r="AD15" s="371"/>
      <c r="AE15" s="371"/>
    </row>
    <row r="16" spans="1:37" x14ac:dyDescent="0.2">
      <c r="B16" s="58" t="s">
        <v>63</v>
      </c>
      <c r="C16" s="56">
        <v>2</v>
      </c>
      <c r="D16" s="371" t="s">
        <v>166</v>
      </c>
      <c r="E16" s="371"/>
      <c r="F16" s="371"/>
      <c r="G16" s="371"/>
      <c r="H16" s="371"/>
      <c r="I16" s="371"/>
      <c r="M16" s="56">
        <v>2</v>
      </c>
      <c r="N16" s="56">
        <v>2</v>
      </c>
      <c r="O16" s="371" t="s">
        <v>173</v>
      </c>
      <c r="P16" s="371"/>
      <c r="Q16" s="371"/>
      <c r="R16" s="371"/>
      <c r="S16" s="371"/>
      <c r="T16" s="371"/>
      <c r="X16" s="56" t="s">
        <v>179</v>
      </c>
      <c r="Y16" s="56">
        <v>2</v>
      </c>
      <c r="Z16" s="371" t="str">
        <f t="shared" si="0"/>
        <v>Approved at Department level</v>
      </c>
      <c r="AA16" s="371"/>
      <c r="AB16" s="371"/>
      <c r="AC16" s="371"/>
      <c r="AD16" s="371"/>
      <c r="AE16" s="371"/>
    </row>
    <row r="17" spans="1:37" x14ac:dyDescent="0.2">
      <c r="B17" s="58" t="s">
        <v>124</v>
      </c>
      <c r="C17" s="56">
        <v>1</v>
      </c>
      <c r="D17" s="371" t="s">
        <v>168</v>
      </c>
      <c r="E17" s="371"/>
      <c r="F17" s="371"/>
      <c r="G17" s="371"/>
      <c r="H17" s="371"/>
      <c r="I17" s="371"/>
      <c r="M17" s="56">
        <v>1</v>
      </c>
      <c r="N17" s="56">
        <v>1</v>
      </c>
      <c r="O17" s="371" t="s">
        <v>172</v>
      </c>
      <c r="P17" s="371"/>
      <c r="Q17" s="371"/>
      <c r="R17" s="371"/>
      <c r="S17" s="371"/>
      <c r="T17" s="371"/>
      <c r="X17" s="56" t="s">
        <v>124</v>
      </c>
      <c r="Y17" s="56">
        <v>1</v>
      </c>
      <c r="Z17" s="371" t="str">
        <f t="shared" si="0"/>
        <v>In the preparation/approval at Department level</v>
      </c>
      <c r="AA17" s="371"/>
      <c r="AB17" s="371"/>
      <c r="AC17" s="371"/>
      <c r="AD17" s="371"/>
      <c r="AE17" s="371"/>
    </row>
    <row r="18" spans="1:37" ht="12.75" customHeight="1" x14ac:dyDescent="0.2">
      <c r="C18" s="103">
        <v>0</v>
      </c>
      <c r="D18" s="371" t="s">
        <v>167</v>
      </c>
      <c r="E18" s="371"/>
      <c r="F18" s="371"/>
      <c r="G18" s="371"/>
      <c r="H18" s="371"/>
      <c r="I18" s="371"/>
      <c r="N18">
        <v>0</v>
      </c>
      <c r="O18" s="371" t="s">
        <v>170</v>
      </c>
      <c r="P18" s="371" t="s">
        <v>170</v>
      </c>
      <c r="Q18" s="371"/>
      <c r="R18" s="371"/>
      <c r="S18" s="371"/>
      <c r="T18" s="371"/>
      <c r="X18" t="s">
        <v>114</v>
      </c>
      <c r="Y18">
        <v>0</v>
      </c>
      <c r="Z18" s="371" t="str">
        <f t="shared" si="0"/>
        <v>No draft or very preliminary preparation</v>
      </c>
      <c r="AA18" s="371"/>
      <c r="AB18" s="371"/>
      <c r="AC18" s="371"/>
      <c r="AD18" s="371"/>
      <c r="AE18" s="371"/>
    </row>
    <row r="19" spans="1:37" ht="42.75" customHeight="1" x14ac:dyDescent="0.2">
      <c r="M19" s="386" t="s">
        <v>447</v>
      </c>
      <c r="N19" s="387"/>
      <c r="O19" s="387"/>
      <c r="P19" s="387"/>
      <c r="Q19" s="387"/>
      <c r="R19" s="387"/>
      <c r="S19" s="387"/>
      <c r="T19" s="387"/>
      <c r="U19" s="387"/>
    </row>
    <row r="20" spans="1:37" x14ac:dyDescent="0.2">
      <c r="A20" s="45" t="s">
        <v>113</v>
      </c>
      <c r="B20" s="83" t="s">
        <v>157</v>
      </c>
      <c r="C20" s="84" t="s">
        <v>163</v>
      </c>
      <c r="G20" s="45"/>
      <c r="I20" s="87" t="str">
        <f>B20</f>
        <v>1.3.1.1</v>
      </c>
      <c r="J20" s="45" t="s">
        <v>69</v>
      </c>
      <c r="K20" s="119" t="s">
        <v>4</v>
      </c>
      <c r="M20" s="45" t="s">
        <v>113</v>
      </c>
      <c r="N20" s="45" t="s">
        <v>158</v>
      </c>
      <c r="O20" s="86" t="s">
        <v>160</v>
      </c>
      <c r="T20" s="87" t="s">
        <v>161</v>
      </c>
      <c r="U20" s="45" t="s">
        <v>69</v>
      </c>
      <c r="V20" s="119" t="s">
        <v>4</v>
      </c>
      <c r="X20" s="45" t="s">
        <v>113</v>
      </c>
      <c r="Y20" s="45" t="s">
        <v>174</v>
      </c>
      <c r="Z20" s="86" t="s">
        <v>176</v>
      </c>
      <c r="AD20" t="s">
        <v>23</v>
      </c>
      <c r="AE20" s="87" t="str">
        <f>Y20</f>
        <v>1.3.2</v>
      </c>
      <c r="AF20" s="45" t="s">
        <v>69</v>
      </c>
      <c r="AG20" s="119" t="s">
        <v>4</v>
      </c>
    </row>
    <row r="21" spans="1:37" x14ac:dyDescent="0.2">
      <c r="G21" s="45"/>
      <c r="I21" s="59">
        <v>3</v>
      </c>
      <c r="J21" s="78">
        <v>0.25</v>
      </c>
      <c r="K21" s="118">
        <f>I21*J21</f>
        <v>0.75</v>
      </c>
      <c r="O21" s="86"/>
      <c r="T21" s="59">
        <v>3</v>
      </c>
      <c r="U21" s="78">
        <v>0.25</v>
      </c>
      <c r="V21" s="118">
        <f>T21*U21</f>
        <v>0.75</v>
      </c>
      <c r="Z21" s="86" t="s">
        <v>177</v>
      </c>
      <c r="AE21" s="59">
        <v>4</v>
      </c>
      <c r="AF21" s="78">
        <v>0.5</v>
      </c>
      <c r="AG21" s="118">
        <f>AE21*AF21</f>
        <v>2</v>
      </c>
      <c r="AI21" s="337" t="s">
        <v>182</v>
      </c>
      <c r="AJ21" s="359"/>
      <c r="AK21" s="98">
        <f>K21+V21+AG21</f>
        <v>3.5</v>
      </c>
    </row>
    <row r="23" spans="1:37" ht="18" customHeight="1" x14ac:dyDescent="0.2">
      <c r="A23" s="382" t="str">
        <f>Criteria1.1.1!D34</f>
        <v>Civil Society and Fundamental Rights</v>
      </c>
      <c r="B23" s="383"/>
      <c r="C23" s="383"/>
      <c r="D23" s="383"/>
      <c r="E23" s="70"/>
      <c r="F23" s="70"/>
      <c r="G23" s="70"/>
      <c r="H23" s="70"/>
      <c r="I23" s="70"/>
      <c r="J23" s="70"/>
      <c r="K23" s="120"/>
      <c r="L23" s="105"/>
      <c r="M23" s="69"/>
      <c r="N23" s="69" t="s">
        <v>23</v>
      </c>
      <c r="O23" s="69"/>
      <c r="P23" s="385"/>
      <c r="Q23" s="385"/>
      <c r="R23" s="385"/>
      <c r="S23" s="385"/>
      <c r="T23" s="69"/>
      <c r="U23" s="69"/>
      <c r="X23" s="69"/>
      <c r="Y23" s="69" t="s">
        <v>23</v>
      </c>
      <c r="Z23" s="69"/>
      <c r="AA23" s="385"/>
      <c r="AB23" s="385"/>
      <c r="AC23" s="385"/>
      <c r="AD23" s="385"/>
      <c r="AE23" s="69"/>
      <c r="AF23" s="69"/>
    </row>
    <row r="24" spans="1:37" ht="18" customHeight="1" x14ac:dyDescent="0.2">
      <c r="A24" s="45"/>
      <c r="B24" s="58" t="s">
        <v>120</v>
      </c>
      <c r="C24" s="56">
        <v>4</v>
      </c>
      <c r="D24" s="371" t="s">
        <v>164</v>
      </c>
      <c r="E24" s="371"/>
      <c r="F24" s="371"/>
      <c r="G24" s="371"/>
      <c r="H24" s="371"/>
      <c r="I24" s="371"/>
      <c r="J24" s="105"/>
      <c r="K24" s="121"/>
      <c r="L24" s="105"/>
      <c r="M24" s="56" t="s">
        <v>132</v>
      </c>
      <c r="N24" s="56">
        <v>4</v>
      </c>
      <c r="O24" s="371" t="s">
        <v>169</v>
      </c>
      <c r="P24" s="371"/>
      <c r="Q24" s="371"/>
      <c r="R24" s="371"/>
      <c r="S24" s="371"/>
      <c r="T24" s="371"/>
      <c r="X24" s="56" t="s">
        <v>178</v>
      </c>
      <c r="Y24" s="56">
        <v>4</v>
      </c>
      <c r="Z24" s="371" t="str">
        <f>Z14</f>
        <v>Approved at Parlament/Government level</v>
      </c>
      <c r="AA24" s="371"/>
      <c r="AB24" s="371"/>
      <c r="AC24" s="371"/>
      <c r="AD24" s="371"/>
      <c r="AE24" s="371"/>
    </row>
    <row r="25" spans="1:37" ht="18" customHeight="1" x14ac:dyDescent="0.2">
      <c r="B25" s="58" t="s">
        <v>121</v>
      </c>
      <c r="C25" s="56">
        <v>3</v>
      </c>
      <c r="D25" s="371" t="s">
        <v>165</v>
      </c>
      <c r="E25" s="371"/>
      <c r="F25" s="371"/>
      <c r="G25" s="371"/>
      <c r="H25" s="371"/>
      <c r="I25" s="371"/>
      <c r="J25" s="105"/>
      <c r="K25" s="121"/>
      <c r="L25" s="105"/>
      <c r="M25" s="56">
        <v>3</v>
      </c>
      <c r="N25" s="56">
        <v>3</v>
      </c>
      <c r="O25" s="371" t="s">
        <v>171</v>
      </c>
      <c r="P25" s="371"/>
      <c r="Q25" s="371"/>
      <c r="R25" s="371"/>
      <c r="S25" s="371"/>
      <c r="T25" s="371"/>
      <c r="X25" s="56" t="s">
        <v>120</v>
      </c>
      <c r="Y25" s="56">
        <v>3</v>
      </c>
      <c r="Z25" s="371" t="str">
        <f t="shared" ref="Z25:Z28" si="1">Z15</f>
        <v>Approved at Ministry level</v>
      </c>
      <c r="AA25" s="371"/>
      <c r="AB25" s="371"/>
      <c r="AC25" s="371"/>
      <c r="AD25" s="371"/>
      <c r="AE25" s="371"/>
    </row>
    <row r="26" spans="1:37" x14ac:dyDescent="0.2">
      <c r="B26" s="58" t="s">
        <v>63</v>
      </c>
      <c r="C26" s="56">
        <v>2</v>
      </c>
      <c r="D26" s="371" t="s">
        <v>166</v>
      </c>
      <c r="E26" s="371"/>
      <c r="F26" s="371"/>
      <c r="G26" s="371"/>
      <c r="H26" s="371"/>
      <c r="I26" s="371"/>
      <c r="M26" s="56">
        <v>2</v>
      </c>
      <c r="N26" s="56">
        <v>2</v>
      </c>
      <c r="O26" s="371" t="s">
        <v>173</v>
      </c>
      <c r="P26" s="371"/>
      <c r="Q26" s="371"/>
      <c r="R26" s="371"/>
      <c r="S26" s="371"/>
      <c r="T26" s="371"/>
      <c r="X26" s="56" t="s">
        <v>179</v>
      </c>
      <c r="Y26" s="56">
        <v>2</v>
      </c>
      <c r="Z26" s="371" t="str">
        <f t="shared" si="1"/>
        <v>Approved at Department level</v>
      </c>
      <c r="AA26" s="371"/>
      <c r="AB26" s="371"/>
      <c r="AC26" s="371"/>
      <c r="AD26" s="371"/>
      <c r="AE26" s="371"/>
    </row>
    <row r="27" spans="1:37" x14ac:dyDescent="0.2">
      <c r="B27" s="58" t="s">
        <v>124</v>
      </c>
      <c r="C27" s="56">
        <v>1</v>
      </c>
      <c r="D27" s="371" t="s">
        <v>168</v>
      </c>
      <c r="E27" s="371"/>
      <c r="F27" s="371"/>
      <c r="G27" s="371"/>
      <c r="H27" s="371"/>
      <c r="I27" s="371"/>
      <c r="M27" s="56">
        <v>1</v>
      </c>
      <c r="N27" s="56">
        <v>1</v>
      </c>
      <c r="O27" s="371" t="s">
        <v>172</v>
      </c>
      <c r="P27" s="371"/>
      <c r="Q27" s="371"/>
      <c r="R27" s="371"/>
      <c r="S27" s="371"/>
      <c r="T27" s="371"/>
      <c r="X27" s="56" t="s">
        <v>124</v>
      </c>
      <c r="Y27" s="56">
        <v>1</v>
      </c>
      <c r="Z27" s="371" t="str">
        <f t="shared" si="1"/>
        <v>In the preparation/approval at Department level</v>
      </c>
      <c r="AA27" s="371"/>
      <c r="AB27" s="371"/>
      <c r="AC27" s="371"/>
      <c r="AD27" s="371"/>
      <c r="AE27" s="371"/>
    </row>
    <row r="28" spans="1:37" ht="12.75" customHeight="1" x14ac:dyDescent="0.2">
      <c r="C28" s="103">
        <v>0</v>
      </c>
      <c r="D28" s="371" t="s">
        <v>167</v>
      </c>
      <c r="E28" s="371"/>
      <c r="F28" s="371"/>
      <c r="G28" s="371"/>
      <c r="H28" s="371"/>
      <c r="I28" s="371"/>
      <c r="N28">
        <v>0</v>
      </c>
      <c r="O28" s="371" t="s">
        <v>170</v>
      </c>
      <c r="P28" s="371" t="s">
        <v>170</v>
      </c>
      <c r="Q28" s="371"/>
      <c r="R28" s="371"/>
      <c r="S28" s="371"/>
      <c r="T28" s="371"/>
      <c r="X28" t="s">
        <v>114</v>
      </c>
      <c r="Y28">
        <v>0</v>
      </c>
      <c r="Z28" s="371" t="str">
        <f t="shared" si="1"/>
        <v>No draft or very preliminary preparation</v>
      </c>
      <c r="AA28" s="371"/>
      <c r="AB28" s="371"/>
      <c r="AC28" s="371"/>
      <c r="AD28" s="371"/>
      <c r="AE28" s="371"/>
    </row>
    <row r="29" spans="1:37" ht="42.75" customHeight="1" x14ac:dyDescent="0.2">
      <c r="M29" s="386" t="s">
        <v>447</v>
      </c>
      <c r="N29" s="387"/>
      <c r="O29" s="387"/>
      <c r="P29" s="387"/>
      <c r="Q29" s="387"/>
      <c r="R29" s="387"/>
      <c r="S29" s="387"/>
      <c r="T29" s="387"/>
      <c r="U29" s="387"/>
    </row>
    <row r="30" spans="1:37" x14ac:dyDescent="0.2">
      <c r="A30" s="45" t="s">
        <v>113</v>
      </c>
      <c r="B30" s="83" t="s">
        <v>157</v>
      </c>
      <c r="C30" s="84" t="s">
        <v>163</v>
      </c>
      <c r="G30" s="45"/>
      <c r="I30" s="87" t="str">
        <f>B30</f>
        <v>1.3.1.1</v>
      </c>
      <c r="J30" s="45" t="s">
        <v>69</v>
      </c>
      <c r="K30" s="119" t="s">
        <v>4</v>
      </c>
      <c r="M30" s="45" t="s">
        <v>113</v>
      </c>
      <c r="N30" s="45" t="s">
        <v>158</v>
      </c>
      <c r="O30" s="86" t="s">
        <v>160</v>
      </c>
      <c r="T30" s="87" t="s">
        <v>161</v>
      </c>
      <c r="U30" s="45" t="s">
        <v>69</v>
      </c>
      <c r="V30" s="119" t="s">
        <v>4</v>
      </c>
      <c r="X30" s="45" t="s">
        <v>113</v>
      </c>
      <c r="Y30" s="45" t="s">
        <v>174</v>
      </c>
      <c r="Z30" s="86" t="s">
        <v>176</v>
      </c>
      <c r="AD30" t="s">
        <v>23</v>
      </c>
      <c r="AE30" s="87" t="str">
        <f>Y30</f>
        <v>1.3.2</v>
      </c>
      <c r="AF30" s="45" t="s">
        <v>69</v>
      </c>
      <c r="AG30" s="119" t="s">
        <v>4</v>
      </c>
    </row>
    <row r="31" spans="1:37" x14ac:dyDescent="0.2">
      <c r="G31" s="45"/>
      <c r="I31" s="59">
        <v>3</v>
      </c>
      <c r="J31" s="78">
        <v>0.25</v>
      </c>
      <c r="K31" s="118">
        <f>I31*J31</f>
        <v>0.75</v>
      </c>
      <c r="O31" s="86"/>
      <c r="T31" s="59">
        <v>2</v>
      </c>
      <c r="U31" s="78">
        <v>0.25</v>
      </c>
      <c r="V31" s="118">
        <f>T31*U31</f>
        <v>0.5</v>
      </c>
      <c r="Z31" s="86" t="s">
        <v>177</v>
      </c>
      <c r="AE31" s="59">
        <v>4</v>
      </c>
      <c r="AF31" s="78">
        <v>0.5</v>
      </c>
      <c r="AG31" s="118">
        <f>AE31*AF31</f>
        <v>2</v>
      </c>
      <c r="AI31" s="337" t="s">
        <v>182</v>
      </c>
      <c r="AJ31" s="359"/>
      <c r="AK31" s="98">
        <f>K31+V31+AG31</f>
        <v>3.25</v>
      </c>
    </row>
    <row r="33" spans="1:37" ht="18" customHeight="1" x14ac:dyDescent="0.2">
      <c r="A33" s="372" t="str">
        <f>Criteria1.1.1!D50</f>
        <v>Employment, HRD, Education, Social Policies</v>
      </c>
      <c r="B33" s="373"/>
      <c r="C33" s="373"/>
      <c r="D33" s="70"/>
      <c r="E33" s="70"/>
      <c r="F33" s="70"/>
      <c r="G33" s="70"/>
      <c r="H33" s="70"/>
      <c r="I33" s="70"/>
      <c r="J33" s="70"/>
      <c r="K33" s="120"/>
      <c r="L33" s="105"/>
      <c r="M33" s="69"/>
      <c r="N33" s="69" t="s">
        <v>23</v>
      </c>
      <c r="O33" s="69"/>
      <c r="P33" s="385"/>
      <c r="Q33" s="385"/>
      <c r="R33" s="385"/>
      <c r="S33" s="385"/>
      <c r="T33" s="69"/>
      <c r="U33" s="69"/>
      <c r="X33" s="69"/>
      <c r="Y33" s="69" t="s">
        <v>23</v>
      </c>
      <c r="Z33" s="69"/>
      <c r="AA33" s="385"/>
      <c r="AB33" s="385"/>
      <c r="AC33" s="385"/>
      <c r="AD33" s="385"/>
      <c r="AE33" s="69"/>
      <c r="AF33" s="69"/>
    </row>
    <row r="34" spans="1:37" ht="18" customHeight="1" x14ac:dyDescent="0.2">
      <c r="A34" s="45"/>
      <c r="B34" s="58" t="s">
        <v>120</v>
      </c>
      <c r="C34" s="56">
        <v>4</v>
      </c>
      <c r="D34" s="371" t="s">
        <v>164</v>
      </c>
      <c r="E34" s="371"/>
      <c r="F34" s="371"/>
      <c r="G34" s="371"/>
      <c r="H34" s="371"/>
      <c r="I34" s="371"/>
      <c r="J34" s="105"/>
      <c r="K34" s="121"/>
      <c r="L34" s="105"/>
      <c r="M34" s="56" t="s">
        <v>132</v>
      </c>
      <c r="N34" s="56">
        <v>4</v>
      </c>
      <c r="O34" s="371" t="s">
        <v>169</v>
      </c>
      <c r="P34" s="371"/>
      <c r="Q34" s="371"/>
      <c r="R34" s="371"/>
      <c r="S34" s="371"/>
      <c r="T34" s="371"/>
      <c r="X34" s="56" t="s">
        <v>178</v>
      </c>
      <c r="Y34" s="56">
        <v>4</v>
      </c>
      <c r="Z34" s="371" t="str">
        <f>Z24</f>
        <v>Approved at Parlament/Government level</v>
      </c>
      <c r="AA34" s="371"/>
      <c r="AB34" s="371"/>
      <c r="AC34" s="371"/>
      <c r="AD34" s="371"/>
      <c r="AE34" s="371"/>
    </row>
    <row r="35" spans="1:37" ht="18" customHeight="1" x14ac:dyDescent="0.2">
      <c r="B35" s="58" t="s">
        <v>121</v>
      </c>
      <c r="C35" s="56">
        <v>3</v>
      </c>
      <c r="D35" s="371" t="s">
        <v>165</v>
      </c>
      <c r="E35" s="371"/>
      <c r="F35" s="371"/>
      <c r="G35" s="371"/>
      <c r="H35" s="371"/>
      <c r="I35" s="371"/>
      <c r="J35" s="105"/>
      <c r="K35" s="121"/>
      <c r="L35" s="105"/>
      <c r="M35" s="56">
        <v>3</v>
      </c>
      <c r="N35" s="56">
        <v>3</v>
      </c>
      <c r="O35" s="371" t="s">
        <v>171</v>
      </c>
      <c r="P35" s="371"/>
      <c r="Q35" s="371"/>
      <c r="R35" s="371"/>
      <c r="S35" s="371"/>
      <c r="T35" s="371"/>
      <c r="X35" s="56" t="s">
        <v>120</v>
      </c>
      <c r="Y35" s="56">
        <v>3</v>
      </c>
      <c r="Z35" s="371" t="str">
        <f t="shared" ref="Z35:Z38" si="2">Z25</f>
        <v>Approved at Ministry level</v>
      </c>
      <c r="AA35" s="371"/>
      <c r="AB35" s="371"/>
      <c r="AC35" s="371"/>
      <c r="AD35" s="371"/>
      <c r="AE35" s="371"/>
    </row>
    <row r="36" spans="1:37" x14ac:dyDescent="0.2">
      <c r="B36" s="58" t="s">
        <v>63</v>
      </c>
      <c r="C36" s="56">
        <v>2</v>
      </c>
      <c r="D36" s="371" t="s">
        <v>166</v>
      </c>
      <c r="E36" s="371"/>
      <c r="F36" s="371"/>
      <c r="G36" s="371"/>
      <c r="H36" s="371"/>
      <c r="I36" s="371"/>
      <c r="M36" s="56">
        <v>2</v>
      </c>
      <c r="N36" s="56">
        <v>2</v>
      </c>
      <c r="O36" s="371" t="s">
        <v>173</v>
      </c>
      <c r="P36" s="371"/>
      <c r="Q36" s="371"/>
      <c r="R36" s="371"/>
      <c r="S36" s="371"/>
      <c r="T36" s="371"/>
      <c r="X36" s="56" t="s">
        <v>179</v>
      </c>
      <c r="Y36" s="56">
        <v>2</v>
      </c>
      <c r="Z36" s="371" t="str">
        <f t="shared" si="2"/>
        <v>Approved at Department level</v>
      </c>
      <c r="AA36" s="371"/>
      <c r="AB36" s="371"/>
      <c r="AC36" s="371"/>
      <c r="AD36" s="371"/>
      <c r="AE36" s="371"/>
    </row>
    <row r="37" spans="1:37" x14ac:dyDescent="0.2">
      <c r="B37" s="58" t="s">
        <v>124</v>
      </c>
      <c r="C37" s="56">
        <v>1</v>
      </c>
      <c r="D37" s="371" t="s">
        <v>168</v>
      </c>
      <c r="E37" s="371"/>
      <c r="F37" s="371"/>
      <c r="G37" s="371"/>
      <c r="H37" s="371"/>
      <c r="I37" s="371"/>
      <c r="M37" s="56">
        <v>1</v>
      </c>
      <c r="N37" s="56">
        <v>1</v>
      </c>
      <c r="O37" s="371" t="s">
        <v>172</v>
      </c>
      <c r="P37" s="371"/>
      <c r="Q37" s="371"/>
      <c r="R37" s="371"/>
      <c r="S37" s="371"/>
      <c r="T37" s="371"/>
      <c r="X37" s="56" t="s">
        <v>124</v>
      </c>
      <c r="Y37" s="56">
        <v>1</v>
      </c>
      <c r="Z37" s="371" t="str">
        <f t="shared" si="2"/>
        <v>In the preparation/approval at Department level</v>
      </c>
      <c r="AA37" s="371"/>
      <c r="AB37" s="371"/>
      <c r="AC37" s="371"/>
      <c r="AD37" s="371"/>
      <c r="AE37" s="371"/>
    </row>
    <row r="38" spans="1:37" ht="12.75" customHeight="1" x14ac:dyDescent="0.2">
      <c r="C38" s="103">
        <v>0</v>
      </c>
      <c r="D38" s="371" t="s">
        <v>167</v>
      </c>
      <c r="E38" s="371"/>
      <c r="F38" s="371"/>
      <c r="G38" s="371"/>
      <c r="H38" s="371"/>
      <c r="I38" s="371"/>
      <c r="N38">
        <v>0</v>
      </c>
      <c r="O38" s="371" t="s">
        <v>170</v>
      </c>
      <c r="P38" s="371" t="s">
        <v>170</v>
      </c>
      <c r="Q38" s="371"/>
      <c r="R38" s="371"/>
      <c r="S38" s="371"/>
      <c r="T38" s="371"/>
      <c r="X38" t="s">
        <v>114</v>
      </c>
      <c r="Y38">
        <v>0</v>
      </c>
      <c r="Z38" s="371" t="str">
        <f t="shared" si="2"/>
        <v>No draft or very preliminary preparation</v>
      </c>
      <c r="AA38" s="371"/>
      <c r="AB38" s="371"/>
      <c r="AC38" s="371"/>
      <c r="AD38" s="371"/>
      <c r="AE38" s="371"/>
    </row>
    <row r="39" spans="1:37" ht="42.75" customHeight="1" x14ac:dyDescent="0.2">
      <c r="M39" s="386" t="s">
        <v>447</v>
      </c>
      <c r="N39" s="387"/>
      <c r="O39" s="387"/>
      <c r="P39" s="387"/>
      <c r="Q39" s="387"/>
      <c r="R39" s="387"/>
      <c r="S39" s="387"/>
      <c r="T39" s="387"/>
      <c r="U39" s="387"/>
    </row>
    <row r="40" spans="1:37" x14ac:dyDescent="0.2">
      <c r="A40" s="45" t="s">
        <v>113</v>
      </c>
      <c r="B40" s="83" t="s">
        <v>157</v>
      </c>
      <c r="C40" s="84" t="s">
        <v>163</v>
      </c>
      <c r="G40" s="45"/>
      <c r="I40" s="87" t="str">
        <f>B40</f>
        <v>1.3.1.1</v>
      </c>
      <c r="J40" s="45" t="s">
        <v>69</v>
      </c>
      <c r="K40" s="119" t="s">
        <v>4</v>
      </c>
      <c r="M40" s="45" t="s">
        <v>113</v>
      </c>
      <c r="N40" s="45" t="s">
        <v>158</v>
      </c>
      <c r="O40" s="86" t="s">
        <v>160</v>
      </c>
      <c r="T40" s="87" t="s">
        <v>161</v>
      </c>
      <c r="U40" s="45" t="s">
        <v>69</v>
      </c>
      <c r="V40" s="119" t="s">
        <v>4</v>
      </c>
      <c r="X40" s="45" t="s">
        <v>113</v>
      </c>
      <c r="Y40" s="45" t="s">
        <v>174</v>
      </c>
      <c r="Z40" s="86" t="s">
        <v>176</v>
      </c>
      <c r="AD40" t="s">
        <v>23</v>
      </c>
      <c r="AE40" s="87" t="str">
        <f>Y40</f>
        <v>1.3.2</v>
      </c>
      <c r="AF40" s="45" t="s">
        <v>69</v>
      </c>
      <c r="AG40" s="119" t="s">
        <v>4</v>
      </c>
    </row>
    <row r="41" spans="1:37" x14ac:dyDescent="0.2">
      <c r="G41" s="45"/>
      <c r="I41" s="59">
        <v>4</v>
      </c>
      <c r="J41" s="78">
        <v>0.25</v>
      </c>
      <c r="K41" s="118">
        <f>I41*J41</f>
        <v>1</v>
      </c>
      <c r="O41" s="86"/>
      <c r="T41" s="59">
        <v>2</v>
      </c>
      <c r="U41" s="78">
        <v>0.25</v>
      </c>
      <c r="V41" s="118">
        <f>T41*U41</f>
        <v>0.5</v>
      </c>
      <c r="Z41" s="86" t="s">
        <v>177</v>
      </c>
      <c r="AE41" s="59">
        <v>4</v>
      </c>
      <c r="AF41" s="78">
        <v>0.5</v>
      </c>
      <c r="AG41" s="118">
        <f>AE41*AF41</f>
        <v>2</v>
      </c>
      <c r="AI41" s="337" t="s">
        <v>182</v>
      </c>
      <c r="AJ41" s="359"/>
      <c r="AK41" s="98">
        <f>K41+V41+AG41</f>
        <v>3.5</v>
      </c>
    </row>
    <row r="43" spans="1:37" x14ac:dyDescent="0.2">
      <c r="A43" s="382" t="str">
        <f>Criteria1.1.1!D70</f>
        <v>Energy Sector</v>
      </c>
      <c r="B43" s="383"/>
      <c r="C43" s="383"/>
      <c r="D43" s="383"/>
      <c r="E43" s="70"/>
      <c r="F43" s="70"/>
      <c r="G43" s="70"/>
      <c r="H43" s="70"/>
      <c r="I43" s="70"/>
      <c r="J43" s="70"/>
      <c r="K43" s="120"/>
      <c r="L43" s="105"/>
      <c r="M43" s="69"/>
      <c r="N43" s="69" t="s">
        <v>23</v>
      </c>
      <c r="O43" s="69"/>
      <c r="P43" s="385"/>
      <c r="Q43" s="385"/>
      <c r="R43" s="385"/>
      <c r="S43" s="385"/>
      <c r="T43" s="69"/>
      <c r="U43" s="69"/>
      <c r="X43" s="69"/>
      <c r="Y43" s="69" t="s">
        <v>23</v>
      </c>
      <c r="Z43" s="69"/>
      <c r="AA43" s="385"/>
      <c r="AB43" s="385"/>
      <c r="AC43" s="385"/>
      <c r="AD43" s="385"/>
      <c r="AE43" s="69"/>
      <c r="AF43" s="69"/>
    </row>
    <row r="44" spans="1:37" x14ac:dyDescent="0.2">
      <c r="A44" s="45"/>
      <c r="B44" s="58" t="s">
        <v>120</v>
      </c>
      <c r="C44" s="56">
        <v>4</v>
      </c>
      <c r="D44" s="371" t="s">
        <v>164</v>
      </c>
      <c r="E44" s="371"/>
      <c r="F44" s="371"/>
      <c r="G44" s="371"/>
      <c r="H44" s="371"/>
      <c r="I44" s="371"/>
      <c r="J44" s="105"/>
      <c r="K44" s="121"/>
      <c r="L44" s="105"/>
      <c r="M44" s="56" t="s">
        <v>132</v>
      </c>
      <c r="N44" s="56">
        <v>4</v>
      </c>
      <c r="O44" s="371" t="s">
        <v>169</v>
      </c>
      <c r="P44" s="371"/>
      <c r="Q44" s="371"/>
      <c r="R44" s="371"/>
      <c r="S44" s="371"/>
      <c r="T44" s="371"/>
      <c r="X44" s="56" t="s">
        <v>178</v>
      </c>
      <c r="Y44" s="56">
        <v>4</v>
      </c>
      <c r="Z44" s="371" t="str">
        <f>Z34</f>
        <v>Approved at Parlament/Government level</v>
      </c>
      <c r="AA44" s="371"/>
      <c r="AB44" s="371"/>
      <c r="AC44" s="371"/>
      <c r="AD44" s="371"/>
      <c r="AE44" s="371"/>
    </row>
    <row r="45" spans="1:37" x14ac:dyDescent="0.2">
      <c r="B45" s="58" t="s">
        <v>121</v>
      </c>
      <c r="C45" s="56">
        <v>3</v>
      </c>
      <c r="D45" s="371" t="s">
        <v>165</v>
      </c>
      <c r="E45" s="371"/>
      <c r="F45" s="371"/>
      <c r="G45" s="371"/>
      <c r="H45" s="371"/>
      <c r="I45" s="371"/>
      <c r="J45" s="105"/>
      <c r="K45" s="121"/>
      <c r="L45" s="105"/>
      <c r="M45" s="56">
        <v>3</v>
      </c>
      <c r="N45" s="56">
        <v>3</v>
      </c>
      <c r="O45" s="371" t="s">
        <v>171</v>
      </c>
      <c r="P45" s="371"/>
      <c r="Q45" s="371"/>
      <c r="R45" s="371"/>
      <c r="S45" s="371"/>
      <c r="T45" s="371"/>
      <c r="X45" s="56" t="s">
        <v>120</v>
      </c>
      <c r="Y45" s="56">
        <v>3</v>
      </c>
      <c r="Z45" s="371" t="str">
        <f t="shared" ref="Z45:Z48" si="3">Z35</f>
        <v>Approved at Ministry level</v>
      </c>
      <c r="AA45" s="371"/>
      <c r="AB45" s="371"/>
      <c r="AC45" s="371"/>
      <c r="AD45" s="371"/>
      <c r="AE45" s="371"/>
    </row>
    <row r="46" spans="1:37" x14ac:dyDescent="0.2">
      <c r="B46" s="58" t="s">
        <v>63</v>
      </c>
      <c r="C46" s="56">
        <v>2</v>
      </c>
      <c r="D46" s="371" t="s">
        <v>166</v>
      </c>
      <c r="E46" s="371"/>
      <c r="F46" s="371"/>
      <c r="G46" s="371"/>
      <c r="H46" s="371"/>
      <c r="I46" s="371"/>
      <c r="M46" s="56">
        <v>2</v>
      </c>
      <c r="N46" s="56">
        <v>2</v>
      </c>
      <c r="O46" s="371" t="s">
        <v>173</v>
      </c>
      <c r="P46" s="371"/>
      <c r="Q46" s="371"/>
      <c r="R46" s="371"/>
      <c r="S46" s="371"/>
      <c r="T46" s="371"/>
      <c r="X46" s="56" t="s">
        <v>179</v>
      </c>
      <c r="Y46" s="56">
        <v>2</v>
      </c>
      <c r="Z46" s="371" t="str">
        <f t="shared" si="3"/>
        <v>Approved at Department level</v>
      </c>
      <c r="AA46" s="371"/>
      <c r="AB46" s="371"/>
      <c r="AC46" s="371"/>
      <c r="AD46" s="371"/>
      <c r="AE46" s="371"/>
    </row>
    <row r="47" spans="1:37" x14ac:dyDescent="0.2">
      <c r="B47" s="58" t="s">
        <v>124</v>
      </c>
      <c r="C47" s="56">
        <v>1</v>
      </c>
      <c r="D47" s="371" t="s">
        <v>168</v>
      </c>
      <c r="E47" s="371"/>
      <c r="F47" s="371"/>
      <c r="G47" s="371"/>
      <c r="H47" s="371"/>
      <c r="I47" s="371"/>
      <c r="M47" s="56">
        <v>1</v>
      </c>
      <c r="N47" s="56">
        <v>1</v>
      </c>
      <c r="O47" s="371" t="s">
        <v>172</v>
      </c>
      <c r="P47" s="371"/>
      <c r="Q47" s="371"/>
      <c r="R47" s="371"/>
      <c r="S47" s="371"/>
      <c r="T47" s="371"/>
      <c r="X47" s="56" t="s">
        <v>124</v>
      </c>
      <c r="Y47" s="56">
        <v>1</v>
      </c>
      <c r="Z47" s="371" t="str">
        <f t="shared" si="3"/>
        <v>In the preparation/approval at Department level</v>
      </c>
      <c r="AA47" s="371"/>
      <c r="AB47" s="371"/>
      <c r="AC47" s="371"/>
      <c r="AD47" s="371"/>
      <c r="AE47" s="371"/>
    </row>
    <row r="48" spans="1:37" x14ac:dyDescent="0.2">
      <c r="C48" s="103">
        <v>0</v>
      </c>
      <c r="D48" s="371" t="s">
        <v>167</v>
      </c>
      <c r="E48" s="371"/>
      <c r="F48" s="371"/>
      <c r="G48" s="371"/>
      <c r="H48" s="371"/>
      <c r="I48" s="371"/>
      <c r="N48">
        <v>0</v>
      </c>
      <c r="O48" s="371" t="s">
        <v>170</v>
      </c>
      <c r="P48" s="371" t="s">
        <v>170</v>
      </c>
      <c r="Q48" s="371"/>
      <c r="R48" s="371"/>
      <c r="S48" s="371"/>
      <c r="T48" s="371"/>
      <c r="X48" t="s">
        <v>114</v>
      </c>
      <c r="Y48">
        <v>0</v>
      </c>
      <c r="Z48" s="371" t="str">
        <f t="shared" si="3"/>
        <v>No draft or very preliminary preparation</v>
      </c>
      <c r="AA48" s="371"/>
      <c r="AB48" s="371"/>
      <c r="AC48" s="371"/>
      <c r="AD48" s="371"/>
      <c r="AE48" s="371"/>
    </row>
    <row r="50" spans="1:37" x14ac:dyDescent="0.2">
      <c r="A50" s="45" t="s">
        <v>113</v>
      </c>
      <c r="B50" s="83" t="s">
        <v>157</v>
      </c>
      <c r="C50" s="84" t="s">
        <v>163</v>
      </c>
      <c r="G50" s="45"/>
      <c r="I50" s="87" t="str">
        <f>B50</f>
        <v>1.3.1.1</v>
      </c>
      <c r="J50" s="45" t="s">
        <v>69</v>
      </c>
      <c r="K50" s="119" t="s">
        <v>4</v>
      </c>
      <c r="M50" s="45" t="s">
        <v>113</v>
      </c>
      <c r="N50" s="45" t="s">
        <v>158</v>
      </c>
      <c r="O50" s="86" t="s">
        <v>160</v>
      </c>
      <c r="T50" s="87" t="s">
        <v>161</v>
      </c>
      <c r="U50" s="45" t="s">
        <v>69</v>
      </c>
      <c r="V50" s="119" t="s">
        <v>4</v>
      </c>
      <c r="X50" s="45" t="s">
        <v>113</v>
      </c>
      <c r="Y50" s="45" t="s">
        <v>174</v>
      </c>
      <c r="Z50" s="86" t="s">
        <v>176</v>
      </c>
      <c r="AD50" t="s">
        <v>23</v>
      </c>
      <c r="AE50" s="87" t="str">
        <f>Y50</f>
        <v>1.3.2</v>
      </c>
      <c r="AF50" s="45" t="s">
        <v>69</v>
      </c>
      <c r="AG50" s="119" t="s">
        <v>4</v>
      </c>
    </row>
    <row r="51" spans="1:37" ht="12.75" customHeight="1" x14ac:dyDescent="0.2">
      <c r="G51" s="45"/>
      <c r="I51" s="59">
        <v>4</v>
      </c>
      <c r="J51" s="78">
        <v>0.25</v>
      </c>
      <c r="K51" s="118">
        <f>I51*J51</f>
        <v>1</v>
      </c>
      <c r="O51" s="86"/>
      <c r="T51" s="59">
        <v>3</v>
      </c>
      <c r="U51" s="78">
        <v>0.25</v>
      </c>
      <c r="V51" s="118">
        <f>T51*U51</f>
        <v>0.75</v>
      </c>
      <c r="Z51" s="86" t="s">
        <v>177</v>
      </c>
      <c r="AE51" s="59">
        <v>3</v>
      </c>
      <c r="AF51" s="78">
        <v>0.5</v>
      </c>
      <c r="AG51" s="118">
        <f>AE51*AF51</f>
        <v>1.5</v>
      </c>
      <c r="AI51" s="337" t="s">
        <v>182</v>
      </c>
      <c r="AJ51" s="359"/>
      <c r="AK51" s="98">
        <f>K51+V51+AG51</f>
        <v>3.25</v>
      </c>
    </row>
    <row r="53" spans="1:37" x14ac:dyDescent="0.2">
      <c r="A53" s="382" t="str">
        <f>Criteria1.1.1!D83</f>
        <v>Transport</v>
      </c>
      <c r="B53" s="383"/>
      <c r="C53" s="383"/>
      <c r="D53" s="383"/>
      <c r="E53" s="70"/>
      <c r="F53" s="70"/>
      <c r="G53" s="70"/>
      <c r="H53" s="70"/>
      <c r="I53" s="70"/>
      <c r="J53" s="70"/>
      <c r="K53" s="120"/>
      <c r="L53" s="105"/>
      <c r="M53" s="69"/>
      <c r="N53" s="69" t="s">
        <v>23</v>
      </c>
      <c r="O53" s="69"/>
      <c r="P53" s="385"/>
      <c r="Q53" s="385"/>
      <c r="R53" s="385"/>
      <c r="S53" s="385"/>
      <c r="T53" s="69"/>
      <c r="U53" s="69"/>
      <c r="X53" s="69"/>
      <c r="Y53" s="69" t="s">
        <v>23</v>
      </c>
      <c r="Z53" s="69"/>
      <c r="AA53" s="385"/>
      <c r="AB53" s="385"/>
      <c r="AC53" s="385"/>
      <c r="AD53" s="385"/>
      <c r="AE53" s="69"/>
      <c r="AF53" s="69"/>
    </row>
    <row r="54" spans="1:37" x14ac:dyDescent="0.2">
      <c r="A54" s="45"/>
      <c r="B54" s="58" t="s">
        <v>120</v>
      </c>
      <c r="C54" s="56">
        <v>4</v>
      </c>
      <c r="D54" s="371" t="s">
        <v>164</v>
      </c>
      <c r="E54" s="371"/>
      <c r="F54" s="371"/>
      <c r="G54" s="371"/>
      <c r="H54" s="371"/>
      <c r="I54" s="371"/>
      <c r="J54" s="105"/>
      <c r="K54" s="121"/>
      <c r="L54" s="105"/>
      <c r="M54" s="56" t="s">
        <v>132</v>
      </c>
      <c r="N54" s="56">
        <v>4</v>
      </c>
      <c r="O54" s="371" t="s">
        <v>169</v>
      </c>
      <c r="P54" s="371"/>
      <c r="Q54" s="371"/>
      <c r="R54" s="371"/>
      <c r="S54" s="371"/>
      <c r="T54" s="371"/>
      <c r="X54" s="56" t="s">
        <v>178</v>
      </c>
      <c r="Y54" s="56">
        <v>4</v>
      </c>
      <c r="Z54" s="371" t="str">
        <f>Z44</f>
        <v>Approved at Parlament/Government level</v>
      </c>
      <c r="AA54" s="371"/>
      <c r="AB54" s="371"/>
      <c r="AC54" s="371"/>
      <c r="AD54" s="371"/>
      <c r="AE54" s="371"/>
    </row>
    <row r="55" spans="1:37" x14ac:dyDescent="0.2">
      <c r="B55" s="58" t="s">
        <v>121</v>
      </c>
      <c r="C55" s="56">
        <v>3</v>
      </c>
      <c r="D55" s="371" t="s">
        <v>165</v>
      </c>
      <c r="E55" s="371"/>
      <c r="F55" s="371"/>
      <c r="G55" s="371"/>
      <c r="H55" s="371"/>
      <c r="I55" s="371"/>
      <c r="J55" s="105"/>
      <c r="K55" s="121"/>
      <c r="L55" s="105"/>
      <c r="M55" s="56">
        <v>3</v>
      </c>
      <c r="N55" s="56">
        <v>3</v>
      </c>
      <c r="O55" s="371" t="s">
        <v>171</v>
      </c>
      <c r="P55" s="371"/>
      <c r="Q55" s="371"/>
      <c r="R55" s="371"/>
      <c r="S55" s="371"/>
      <c r="T55" s="371"/>
      <c r="X55" s="56" t="s">
        <v>120</v>
      </c>
      <c r="Y55" s="56">
        <v>3</v>
      </c>
      <c r="Z55" s="371" t="str">
        <f t="shared" ref="Z55:Z58" si="4">Z45</f>
        <v>Approved at Ministry level</v>
      </c>
      <c r="AA55" s="371"/>
      <c r="AB55" s="371"/>
      <c r="AC55" s="371"/>
      <c r="AD55" s="371"/>
      <c r="AE55" s="371"/>
    </row>
    <row r="56" spans="1:37" x14ac:dyDescent="0.2">
      <c r="B56" s="58" t="s">
        <v>63</v>
      </c>
      <c r="C56" s="56">
        <v>2</v>
      </c>
      <c r="D56" s="371" t="s">
        <v>166</v>
      </c>
      <c r="E56" s="371"/>
      <c r="F56" s="371"/>
      <c r="G56" s="371"/>
      <c r="H56" s="371"/>
      <c r="I56" s="371"/>
      <c r="M56" s="56">
        <v>2</v>
      </c>
      <c r="N56" s="56">
        <v>2</v>
      </c>
      <c r="O56" s="371" t="s">
        <v>173</v>
      </c>
      <c r="P56" s="371"/>
      <c r="Q56" s="371"/>
      <c r="R56" s="371"/>
      <c r="S56" s="371"/>
      <c r="T56" s="371"/>
      <c r="X56" s="56" t="s">
        <v>179</v>
      </c>
      <c r="Y56" s="56">
        <v>2</v>
      </c>
      <c r="Z56" s="371" t="str">
        <f t="shared" si="4"/>
        <v>Approved at Department level</v>
      </c>
      <c r="AA56" s="371"/>
      <c r="AB56" s="371"/>
      <c r="AC56" s="371"/>
      <c r="AD56" s="371"/>
      <c r="AE56" s="371"/>
    </row>
    <row r="57" spans="1:37" x14ac:dyDescent="0.2">
      <c r="B57" s="58" t="s">
        <v>124</v>
      </c>
      <c r="C57" s="56">
        <v>1</v>
      </c>
      <c r="D57" s="371" t="s">
        <v>168</v>
      </c>
      <c r="E57" s="371"/>
      <c r="F57" s="371"/>
      <c r="G57" s="371"/>
      <c r="H57" s="371"/>
      <c r="I57" s="371"/>
      <c r="M57" s="56">
        <v>1</v>
      </c>
      <c r="N57" s="56">
        <v>1</v>
      </c>
      <c r="O57" s="371" t="s">
        <v>172</v>
      </c>
      <c r="P57" s="371"/>
      <c r="Q57" s="371"/>
      <c r="R57" s="371"/>
      <c r="S57" s="371"/>
      <c r="T57" s="371"/>
      <c r="X57" s="56" t="s">
        <v>124</v>
      </c>
      <c r="Y57" s="56">
        <v>1</v>
      </c>
      <c r="Z57" s="371" t="str">
        <f t="shared" si="4"/>
        <v>In the preparation/approval at Department level</v>
      </c>
      <c r="AA57" s="371"/>
      <c r="AB57" s="371"/>
      <c r="AC57" s="371"/>
      <c r="AD57" s="371"/>
      <c r="AE57" s="371"/>
    </row>
    <row r="58" spans="1:37" x14ac:dyDescent="0.2">
      <c r="C58" s="103">
        <v>0</v>
      </c>
      <c r="D58" s="371" t="s">
        <v>167</v>
      </c>
      <c r="E58" s="371"/>
      <c r="F58" s="371"/>
      <c r="G58" s="371"/>
      <c r="H58" s="371"/>
      <c r="I58" s="371"/>
      <c r="N58">
        <v>0</v>
      </c>
      <c r="O58" s="371" t="s">
        <v>170</v>
      </c>
      <c r="P58" s="371" t="s">
        <v>170</v>
      </c>
      <c r="Q58" s="371"/>
      <c r="R58" s="371"/>
      <c r="S58" s="371"/>
      <c r="T58" s="371"/>
      <c r="X58" t="s">
        <v>114</v>
      </c>
      <c r="Y58">
        <v>0</v>
      </c>
      <c r="Z58" s="371" t="str">
        <f t="shared" si="4"/>
        <v>No draft or very preliminary preparation</v>
      </c>
      <c r="AA58" s="371"/>
      <c r="AB58" s="371"/>
      <c r="AC58" s="371"/>
      <c r="AD58" s="371"/>
      <c r="AE58" s="371"/>
    </row>
    <row r="60" spans="1:37" x14ac:dyDescent="0.2">
      <c r="A60" s="45" t="s">
        <v>113</v>
      </c>
      <c r="B60" s="83" t="s">
        <v>157</v>
      </c>
      <c r="C60" s="84" t="s">
        <v>163</v>
      </c>
      <c r="G60" s="45"/>
      <c r="I60" s="87" t="str">
        <f>B60</f>
        <v>1.3.1.1</v>
      </c>
      <c r="J60" s="45" t="s">
        <v>69</v>
      </c>
      <c r="K60" s="119" t="s">
        <v>4</v>
      </c>
      <c r="M60" s="45" t="s">
        <v>113</v>
      </c>
      <c r="N60" s="45" t="s">
        <v>158</v>
      </c>
      <c r="O60" s="86" t="s">
        <v>160</v>
      </c>
      <c r="T60" s="87" t="s">
        <v>161</v>
      </c>
      <c r="U60" s="45" t="s">
        <v>69</v>
      </c>
      <c r="V60" s="119" t="s">
        <v>4</v>
      </c>
      <c r="X60" s="45" t="s">
        <v>113</v>
      </c>
      <c r="Y60" s="45" t="s">
        <v>174</v>
      </c>
      <c r="Z60" s="86" t="s">
        <v>176</v>
      </c>
      <c r="AD60" t="s">
        <v>23</v>
      </c>
      <c r="AE60" s="87" t="str">
        <f>Y60</f>
        <v>1.3.2</v>
      </c>
      <c r="AF60" s="45" t="s">
        <v>69</v>
      </c>
      <c r="AG60" s="119" t="s">
        <v>4</v>
      </c>
    </row>
    <row r="61" spans="1:37" ht="12.75" customHeight="1" x14ac:dyDescent="0.2">
      <c r="G61" s="45"/>
      <c r="I61" s="59">
        <v>3</v>
      </c>
      <c r="J61" s="78">
        <v>0.25</v>
      </c>
      <c r="K61" s="118">
        <f>I61*J61</f>
        <v>0.75</v>
      </c>
      <c r="O61" s="86"/>
      <c r="T61" s="59">
        <v>3</v>
      </c>
      <c r="U61" s="78">
        <v>0.25</v>
      </c>
      <c r="V61" s="118">
        <f>T61*U61</f>
        <v>0.75</v>
      </c>
      <c r="Z61" s="86" t="s">
        <v>177</v>
      </c>
      <c r="AE61" s="59">
        <v>4</v>
      </c>
      <c r="AF61" s="78">
        <v>0.5</v>
      </c>
      <c r="AG61" s="118">
        <f>AE61*AF61</f>
        <v>2</v>
      </c>
      <c r="AI61" s="337" t="s">
        <v>182</v>
      </c>
      <c r="AJ61" s="359"/>
      <c r="AK61" s="98">
        <f>K61+V61+AG61</f>
        <v>3.5</v>
      </c>
    </row>
    <row r="63" spans="1:37" x14ac:dyDescent="0.2">
      <c r="A63" s="382" t="str">
        <f>Criteria1.1.1!D92</f>
        <v>Environment</v>
      </c>
      <c r="B63" s="383"/>
      <c r="C63" s="383"/>
      <c r="D63" s="383"/>
      <c r="E63" s="70"/>
      <c r="F63" s="70"/>
      <c r="G63" s="70"/>
      <c r="H63" s="70"/>
      <c r="I63" s="70"/>
      <c r="J63" s="70"/>
      <c r="K63" s="120"/>
      <c r="L63" s="262"/>
      <c r="M63" s="69"/>
      <c r="N63" s="69" t="s">
        <v>23</v>
      </c>
      <c r="O63" s="69"/>
      <c r="P63" s="385"/>
      <c r="Q63" s="385"/>
      <c r="R63" s="385"/>
      <c r="S63" s="385"/>
      <c r="T63" s="69"/>
      <c r="U63" s="69"/>
      <c r="X63" s="69"/>
      <c r="Y63" s="69" t="s">
        <v>23</v>
      </c>
      <c r="Z63" s="69"/>
      <c r="AA63" s="385"/>
      <c r="AB63" s="385"/>
      <c r="AC63" s="385"/>
      <c r="AD63" s="385"/>
      <c r="AE63" s="69"/>
      <c r="AF63" s="69"/>
    </row>
    <row r="64" spans="1:37" x14ac:dyDescent="0.2">
      <c r="A64" s="45"/>
      <c r="B64" s="58" t="s">
        <v>120</v>
      </c>
      <c r="C64" s="56">
        <v>4</v>
      </c>
      <c r="D64" s="371" t="s">
        <v>164</v>
      </c>
      <c r="E64" s="371"/>
      <c r="F64" s="371"/>
      <c r="G64" s="371"/>
      <c r="H64" s="371"/>
      <c r="I64" s="371"/>
      <c r="J64" s="262"/>
      <c r="K64" s="121"/>
      <c r="L64" s="262"/>
      <c r="M64" s="56" t="s">
        <v>132</v>
      </c>
      <c r="N64" s="56">
        <v>4</v>
      </c>
      <c r="O64" s="371" t="s">
        <v>169</v>
      </c>
      <c r="P64" s="371"/>
      <c r="Q64" s="371"/>
      <c r="R64" s="371"/>
      <c r="S64" s="371"/>
      <c r="T64" s="371"/>
      <c r="X64" s="56" t="s">
        <v>178</v>
      </c>
      <c r="Y64" s="56">
        <v>4</v>
      </c>
      <c r="Z64" s="371" t="str">
        <f>Z54</f>
        <v>Approved at Parlament/Government level</v>
      </c>
      <c r="AA64" s="371"/>
      <c r="AB64" s="371"/>
      <c r="AC64" s="371"/>
      <c r="AD64" s="371"/>
      <c r="AE64" s="371"/>
    </row>
    <row r="65" spans="1:37" x14ac:dyDescent="0.2">
      <c r="B65" s="58" t="s">
        <v>121</v>
      </c>
      <c r="C65" s="56">
        <v>3</v>
      </c>
      <c r="D65" s="371" t="s">
        <v>165</v>
      </c>
      <c r="E65" s="371"/>
      <c r="F65" s="371"/>
      <c r="G65" s="371"/>
      <c r="H65" s="371"/>
      <c r="I65" s="371"/>
      <c r="J65" s="262"/>
      <c r="K65" s="121"/>
      <c r="L65" s="262"/>
      <c r="M65" s="56">
        <v>3</v>
      </c>
      <c r="N65" s="56">
        <v>3</v>
      </c>
      <c r="O65" s="371" t="s">
        <v>171</v>
      </c>
      <c r="P65" s="371"/>
      <c r="Q65" s="371"/>
      <c r="R65" s="371"/>
      <c r="S65" s="371"/>
      <c r="T65" s="371"/>
      <c r="X65" s="56" t="s">
        <v>120</v>
      </c>
      <c r="Y65" s="56">
        <v>3</v>
      </c>
      <c r="Z65" s="371" t="str">
        <f t="shared" ref="Z65:Z68" si="5">Z55</f>
        <v>Approved at Ministry level</v>
      </c>
      <c r="AA65" s="371"/>
      <c r="AB65" s="371"/>
      <c r="AC65" s="371"/>
      <c r="AD65" s="371"/>
      <c r="AE65" s="371"/>
    </row>
    <row r="66" spans="1:37" x14ac:dyDescent="0.2">
      <c r="B66" s="58" t="s">
        <v>63</v>
      </c>
      <c r="C66" s="56">
        <v>2</v>
      </c>
      <c r="D66" s="371" t="s">
        <v>166</v>
      </c>
      <c r="E66" s="371"/>
      <c r="F66" s="371"/>
      <c r="G66" s="371"/>
      <c r="H66" s="371"/>
      <c r="I66" s="371"/>
      <c r="M66" s="56">
        <v>2</v>
      </c>
      <c r="N66" s="56">
        <v>2</v>
      </c>
      <c r="O66" s="371" t="s">
        <v>173</v>
      </c>
      <c r="P66" s="371"/>
      <c r="Q66" s="371"/>
      <c r="R66" s="371"/>
      <c r="S66" s="371"/>
      <c r="T66" s="371"/>
      <c r="X66" s="56" t="s">
        <v>179</v>
      </c>
      <c r="Y66" s="56">
        <v>2</v>
      </c>
      <c r="Z66" s="371" t="str">
        <f t="shared" si="5"/>
        <v>Approved at Department level</v>
      </c>
      <c r="AA66" s="371"/>
      <c r="AB66" s="371"/>
      <c r="AC66" s="371"/>
      <c r="AD66" s="371"/>
      <c r="AE66" s="371"/>
    </row>
    <row r="67" spans="1:37" x14ac:dyDescent="0.2">
      <c r="B67" s="58" t="s">
        <v>124</v>
      </c>
      <c r="C67" s="56">
        <v>1</v>
      </c>
      <c r="D67" s="371" t="s">
        <v>168</v>
      </c>
      <c r="E67" s="371"/>
      <c r="F67" s="371"/>
      <c r="G67" s="371"/>
      <c r="H67" s="371"/>
      <c r="I67" s="371"/>
      <c r="M67" s="56">
        <v>1</v>
      </c>
      <c r="N67" s="56">
        <v>1</v>
      </c>
      <c r="O67" s="371" t="s">
        <v>172</v>
      </c>
      <c r="P67" s="371"/>
      <c r="Q67" s="371"/>
      <c r="R67" s="371"/>
      <c r="S67" s="371"/>
      <c r="T67" s="371"/>
      <c r="X67" s="56" t="s">
        <v>124</v>
      </c>
      <c r="Y67" s="56">
        <v>1</v>
      </c>
      <c r="Z67" s="371" t="str">
        <f t="shared" si="5"/>
        <v>In the preparation/approval at Department level</v>
      </c>
      <c r="AA67" s="371"/>
      <c r="AB67" s="371"/>
      <c r="AC67" s="371"/>
      <c r="AD67" s="371"/>
      <c r="AE67" s="371"/>
    </row>
    <row r="68" spans="1:37" x14ac:dyDescent="0.2">
      <c r="C68" s="259">
        <v>0</v>
      </c>
      <c r="D68" s="371" t="s">
        <v>167</v>
      </c>
      <c r="E68" s="371"/>
      <c r="F68" s="371"/>
      <c r="G68" s="371"/>
      <c r="H68" s="371"/>
      <c r="I68" s="371"/>
      <c r="N68">
        <v>0</v>
      </c>
      <c r="O68" s="371" t="s">
        <v>170</v>
      </c>
      <c r="P68" s="371" t="s">
        <v>170</v>
      </c>
      <c r="Q68" s="371"/>
      <c r="R68" s="371"/>
      <c r="S68" s="371"/>
      <c r="T68" s="371"/>
      <c r="X68" t="s">
        <v>114</v>
      </c>
      <c r="Y68">
        <v>0</v>
      </c>
      <c r="Z68" s="371" t="str">
        <f t="shared" si="5"/>
        <v>No draft or very preliminary preparation</v>
      </c>
      <c r="AA68" s="371"/>
      <c r="AB68" s="371"/>
      <c r="AC68" s="371"/>
      <c r="AD68" s="371"/>
      <c r="AE68" s="371"/>
    </row>
    <row r="70" spans="1:37" x14ac:dyDescent="0.2">
      <c r="A70" s="45" t="s">
        <v>113</v>
      </c>
      <c r="B70" s="83" t="s">
        <v>157</v>
      </c>
      <c r="C70" s="84" t="s">
        <v>163</v>
      </c>
      <c r="G70" s="45"/>
      <c r="I70" s="87" t="str">
        <f>B70</f>
        <v>1.3.1.1</v>
      </c>
      <c r="J70" s="45" t="s">
        <v>69</v>
      </c>
      <c r="K70" s="119" t="s">
        <v>4</v>
      </c>
      <c r="M70" s="45" t="s">
        <v>113</v>
      </c>
      <c r="N70" s="45" t="s">
        <v>158</v>
      </c>
      <c r="O70" s="86" t="s">
        <v>160</v>
      </c>
      <c r="T70" s="87" t="s">
        <v>161</v>
      </c>
      <c r="U70" s="45" t="s">
        <v>69</v>
      </c>
      <c r="V70" s="119" t="s">
        <v>4</v>
      </c>
      <c r="X70" s="45" t="s">
        <v>113</v>
      </c>
      <c r="Y70" s="45" t="s">
        <v>174</v>
      </c>
      <c r="Z70" s="86" t="s">
        <v>176</v>
      </c>
      <c r="AD70" t="s">
        <v>23</v>
      </c>
      <c r="AE70" s="87" t="str">
        <f>Y70</f>
        <v>1.3.2</v>
      </c>
      <c r="AF70" s="45" t="s">
        <v>69</v>
      </c>
      <c r="AG70" s="119" t="s">
        <v>4</v>
      </c>
    </row>
    <row r="71" spans="1:37" ht="12.75" customHeight="1" x14ac:dyDescent="0.2">
      <c r="G71" s="45"/>
      <c r="I71" s="59">
        <v>3</v>
      </c>
      <c r="J71" s="78">
        <v>0.25</v>
      </c>
      <c r="K71" s="118">
        <f>I71*J71</f>
        <v>0.75</v>
      </c>
      <c r="O71" s="86"/>
      <c r="T71" s="59">
        <v>3</v>
      </c>
      <c r="U71" s="78">
        <v>0.25</v>
      </c>
      <c r="V71" s="118">
        <f>T71*U71</f>
        <v>0.75</v>
      </c>
      <c r="Z71" s="86" t="s">
        <v>177</v>
      </c>
      <c r="AE71" s="59">
        <v>3</v>
      </c>
      <c r="AF71" s="78">
        <v>0.5</v>
      </c>
      <c r="AG71" s="118">
        <f>AE71*AF71</f>
        <v>1.5</v>
      </c>
      <c r="AI71" s="337" t="s">
        <v>182</v>
      </c>
      <c r="AJ71" s="359"/>
      <c r="AK71" s="98">
        <f>K71+V71+AG71</f>
        <v>3</v>
      </c>
    </row>
    <row r="73" spans="1:37" x14ac:dyDescent="0.2">
      <c r="A73" s="382" t="str">
        <f>Criteria1.1.1!D103</f>
        <v>Agriculture and Rural Development</v>
      </c>
      <c r="B73" s="383"/>
      <c r="C73" s="383"/>
      <c r="D73" s="383"/>
      <c r="E73" s="70"/>
      <c r="F73" s="70"/>
      <c r="G73" s="70"/>
      <c r="H73" s="70"/>
      <c r="I73" s="70"/>
      <c r="J73" s="70"/>
      <c r="K73" s="120"/>
      <c r="L73" s="262"/>
      <c r="M73" s="69"/>
      <c r="N73" s="69" t="s">
        <v>23</v>
      </c>
      <c r="O73" s="69"/>
      <c r="P73" s="385"/>
      <c r="Q73" s="385"/>
      <c r="R73" s="385"/>
      <c r="S73" s="385"/>
      <c r="T73" s="69"/>
      <c r="U73" s="69"/>
      <c r="X73" s="69"/>
      <c r="Y73" s="69" t="s">
        <v>23</v>
      </c>
      <c r="Z73" s="69"/>
      <c r="AA73" s="385"/>
      <c r="AB73" s="385"/>
      <c r="AC73" s="385"/>
      <c r="AD73" s="385"/>
      <c r="AE73" s="69"/>
      <c r="AF73" s="69"/>
    </row>
    <row r="74" spans="1:37" x14ac:dyDescent="0.2">
      <c r="A74" s="45"/>
      <c r="B74" s="58" t="s">
        <v>120</v>
      </c>
      <c r="C74" s="56">
        <v>4</v>
      </c>
      <c r="D74" s="371" t="s">
        <v>164</v>
      </c>
      <c r="E74" s="371"/>
      <c r="F74" s="371"/>
      <c r="G74" s="371"/>
      <c r="H74" s="371"/>
      <c r="I74" s="371"/>
      <c r="J74" s="262"/>
      <c r="K74" s="121"/>
      <c r="L74" s="262"/>
      <c r="M74" s="56" t="s">
        <v>132</v>
      </c>
      <c r="N74" s="56">
        <v>4</v>
      </c>
      <c r="O74" s="371" t="s">
        <v>169</v>
      </c>
      <c r="P74" s="371"/>
      <c r="Q74" s="371"/>
      <c r="R74" s="371"/>
      <c r="S74" s="371"/>
      <c r="T74" s="371"/>
      <c r="X74" s="56" t="s">
        <v>178</v>
      </c>
      <c r="Y74" s="56">
        <v>4</v>
      </c>
      <c r="Z74" s="371" t="str">
        <f>Z64</f>
        <v>Approved at Parlament/Government level</v>
      </c>
      <c r="AA74" s="371"/>
      <c r="AB74" s="371"/>
      <c r="AC74" s="371"/>
      <c r="AD74" s="371"/>
      <c r="AE74" s="371"/>
    </row>
    <row r="75" spans="1:37" x14ac:dyDescent="0.2">
      <c r="B75" s="58" t="s">
        <v>121</v>
      </c>
      <c r="C75" s="56">
        <v>3</v>
      </c>
      <c r="D75" s="371" t="s">
        <v>165</v>
      </c>
      <c r="E75" s="371"/>
      <c r="F75" s="371"/>
      <c r="G75" s="371"/>
      <c r="H75" s="371"/>
      <c r="I75" s="371"/>
      <c r="J75" s="262"/>
      <c r="K75" s="121"/>
      <c r="L75" s="262"/>
      <c r="M75" s="56">
        <v>3</v>
      </c>
      <c r="N75" s="56">
        <v>3</v>
      </c>
      <c r="O75" s="371" t="s">
        <v>171</v>
      </c>
      <c r="P75" s="371"/>
      <c r="Q75" s="371"/>
      <c r="R75" s="371"/>
      <c r="S75" s="371"/>
      <c r="T75" s="371"/>
      <c r="X75" s="56" t="s">
        <v>120</v>
      </c>
      <c r="Y75" s="56">
        <v>3</v>
      </c>
      <c r="Z75" s="371" t="str">
        <f t="shared" ref="Z75:Z78" si="6">Z65</f>
        <v>Approved at Ministry level</v>
      </c>
      <c r="AA75" s="371"/>
      <c r="AB75" s="371"/>
      <c r="AC75" s="371"/>
      <c r="AD75" s="371"/>
      <c r="AE75" s="371"/>
    </row>
    <row r="76" spans="1:37" x14ac:dyDescent="0.2">
      <c r="B76" s="58" t="s">
        <v>63</v>
      </c>
      <c r="C76" s="56">
        <v>2</v>
      </c>
      <c r="D76" s="371" t="s">
        <v>166</v>
      </c>
      <c r="E76" s="371"/>
      <c r="F76" s="371"/>
      <c r="G76" s="371"/>
      <c r="H76" s="371"/>
      <c r="I76" s="371"/>
      <c r="M76" s="56">
        <v>2</v>
      </c>
      <c r="N76" s="56">
        <v>2</v>
      </c>
      <c r="O76" s="371" t="s">
        <v>173</v>
      </c>
      <c r="P76" s="371"/>
      <c r="Q76" s="371"/>
      <c r="R76" s="371"/>
      <c r="S76" s="371"/>
      <c r="T76" s="371"/>
      <c r="X76" s="56" t="s">
        <v>179</v>
      </c>
      <c r="Y76" s="56">
        <v>2</v>
      </c>
      <c r="Z76" s="371" t="str">
        <f t="shared" si="6"/>
        <v>Approved at Department level</v>
      </c>
      <c r="AA76" s="371"/>
      <c r="AB76" s="371"/>
      <c r="AC76" s="371"/>
      <c r="AD76" s="371"/>
      <c r="AE76" s="371"/>
    </row>
    <row r="77" spans="1:37" x14ac:dyDescent="0.2">
      <c r="B77" s="58" t="s">
        <v>124</v>
      </c>
      <c r="C77" s="56">
        <v>1</v>
      </c>
      <c r="D77" s="371" t="s">
        <v>168</v>
      </c>
      <c r="E77" s="371"/>
      <c r="F77" s="371"/>
      <c r="G77" s="371"/>
      <c r="H77" s="371"/>
      <c r="I77" s="371"/>
      <c r="M77" s="56">
        <v>1</v>
      </c>
      <c r="N77" s="56">
        <v>1</v>
      </c>
      <c r="O77" s="371" t="s">
        <v>172</v>
      </c>
      <c r="P77" s="371"/>
      <c r="Q77" s="371"/>
      <c r="R77" s="371"/>
      <c r="S77" s="371"/>
      <c r="T77" s="371"/>
      <c r="X77" s="56" t="s">
        <v>124</v>
      </c>
      <c r="Y77" s="56">
        <v>1</v>
      </c>
      <c r="Z77" s="371" t="str">
        <f t="shared" si="6"/>
        <v>In the preparation/approval at Department level</v>
      </c>
      <c r="AA77" s="371"/>
      <c r="AB77" s="371"/>
      <c r="AC77" s="371"/>
      <c r="AD77" s="371"/>
      <c r="AE77" s="371"/>
    </row>
    <row r="78" spans="1:37" x14ac:dyDescent="0.2">
      <c r="C78" s="259">
        <v>0</v>
      </c>
      <c r="D78" s="371" t="s">
        <v>167</v>
      </c>
      <c r="E78" s="371"/>
      <c r="F78" s="371"/>
      <c r="G78" s="371"/>
      <c r="H78" s="371"/>
      <c r="I78" s="371"/>
      <c r="N78">
        <v>0</v>
      </c>
      <c r="O78" s="371" t="s">
        <v>170</v>
      </c>
      <c r="P78" s="371" t="s">
        <v>170</v>
      </c>
      <c r="Q78" s="371"/>
      <c r="R78" s="371"/>
      <c r="S78" s="371"/>
      <c r="T78" s="371"/>
      <c r="X78" t="s">
        <v>114</v>
      </c>
      <c r="Y78">
        <v>0</v>
      </c>
      <c r="Z78" s="371" t="str">
        <f t="shared" si="6"/>
        <v>No draft or very preliminary preparation</v>
      </c>
      <c r="AA78" s="371"/>
      <c r="AB78" s="371"/>
      <c r="AC78" s="371"/>
      <c r="AD78" s="371"/>
      <c r="AE78" s="371"/>
    </row>
    <row r="80" spans="1:37" x14ac:dyDescent="0.2">
      <c r="A80" s="45" t="s">
        <v>113</v>
      </c>
      <c r="B80" s="83" t="s">
        <v>157</v>
      </c>
      <c r="C80" s="84" t="s">
        <v>163</v>
      </c>
      <c r="G80" s="45"/>
      <c r="I80" s="87" t="str">
        <f>B80</f>
        <v>1.3.1.1</v>
      </c>
      <c r="J80" s="45" t="s">
        <v>69</v>
      </c>
      <c r="K80" s="119" t="s">
        <v>4</v>
      </c>
      <c r="M80" s="45" t="s">
        <v>113</v>
      </c>
      <c r="N80" s="45" t="s">
        <v>158</v>
      </c>
      <c r="O80" s="86" t="s">
        <v>160</v>
      </c>
      <c r="T80" s="87" t="s">
        <v>161</v>
      </c>
      <c r="U80" s="45" t="s">
        <v>69</v>
      </c>
      <c r="V80" s="119" t="s">
        <v>4</v>
      </c>
      <c r="X80" s="45" t="s">
        <v>113</v>
      </c>
      <c r="Y80" s="45" t="s">
        <v>174</v>
      </c>
      <c r="Z80" s="86" t="s">
        <v>176</v>
      </c>
      <c r="AD80" t="s">
        <v>23</v>
      </c>
      <c r="AE80" s="87" t="str">
        <f>Y80</f>
        <v>1.3.2</v>
      </c>
      <c r="AF80" s="45" t="s">
        <v>69</v>
      </c>
      <c r="AG80" s="119" t="s">
        <v>4</v>
      </c>
    </row>
    <row r="81" spans="7:37" ht="12.75" customHeight="1" x14ac:dyDescent="0.2">
      <c r="G81" s="45"/>
      <c r="I81" s="59">
        <v>3</v>
      </c>
      <c r="J81" s="78">
        <v>0.25</v>
      </c>
      <c r="K81" s="118">
        <f>I81*J81</f>
        <v>0.75</v>
      </c>
      <c r="O81" s="86"/>
      <c r="T81" s="59">
        <v>3</v>
      </c>
      <c r="U81" s="78">
        <v>0.25</v>
      </c>
      <c r="V81" s="118">
        <f>T81*U81</f>
        <v>0.75</v>
      </c>
      <c r="Z81" s="86" t="s">
        <v>177</v>
      </c>
      <c r="AE81" s="59">
        <v>4</v>
      </c>
      <c r="AF81" s="78">
        <v>0.5</v>
      </c>
      <c r="AG81" s="118">
        <f>AE81*AF81</f>
        <v>2</v>
      </c>
      <c r="AI81" s="337" t="s">
        <v>182</v>
      </c>
      <c r="AJ81" s="359"/>
      <c r="AK81" s="98">
        <f>K81+V81+AG81</f>
        <v>3.5</v>
      </c>
    </row>
  </sheetData>
  <mergeCells count="161">
    <mergeCell ref="AI81:AJ81"/>
    <mergeCell ref="D76:I76"/>
    <mergeCell ref="O76:T76"/>
    <mergeCell ref="Z76:AE76"/>
    <mergeCell ref="D77:I77"/>
    <mergeCell ref="O77:T77"/>
    <mergeCell ref="Z77:AE77"/>
    <mergeCell ref="D78:I78"/>
    <mergeCell ref="O78:T78"/>
    <mergeCell ref="Z78:AE78"/>
    <mergeCell ref="AI71:AJ71"/>
    <mergeCell ref="A73:D73"/>
    <mergeCell ref="P73:S73"/>
    <mergeCell ref="AA73:AD73"/>
    <mergeCell ref="D74:I74"/>
    <mergeCell ref="O74:T74"/>
    <mergeCell ref="Z74:AE74"/>
    <mergeCell ref="D75:I75"/>
    <mergeCell ref="O75:T75"/>
    <mergeCell ref="Z75:AE75"/>
    <mergeCell ref="D66:I66"/>
    <mergeCell ref="O66:T66"/>
    <mergeCell ref="Z66:AE66"/>
    <mergeCell ref="D67:I67"/>
    <mergeCell ref="O67:T67"/>
    <mergeCell ref="Z67:AE67"/>
    <mergeCell ref="D68:I68"/>
    <mergeCell ref="O68:T68"/>
    <mergeCell ref="Z68:AE68"/>
    <mergeCell ref="A63:D63"/>
    <mergeCell ref="P63:S63"/>
    <mergeCell ref="AA63:AD63"/>
    <mergeCell ref="D64:I64"/>
    <mergeCell ref="O64:T64"/>
    <mergeCell ref="Z64:AE64"/>
    <mergeCell ref="D65:I65"/>
    <mergeCell ref="O65:T65"/>
    <mergeCell ref="Z65:AE65"/>
    <mergeCell ref="M29:U29"/>
    <mergeCell ref="M39:U39"/>
    <mergeCell ref="M1:S1"/>
    <mergeCell ref="P3:S3"/>
    <mergeCell ref="Z27:AE27"/>
    <mergeCell ref="D28:I28"/>
    <mergeCell ref="O28:T28"/>
    <mergeCell ref="Z28:AE28"/>
    <mergeCell ref="D35:I35"/>
    <mergeCell ref="Z35:AE35"/>
    <mergeCell ref="O16:T16"/>
    <mergeCell ref="O17:T17"/>
    <mergeCell ref="D16:I16"/>
    <mergeCell ref="O8:T8"/>
    <mergeCell ref="X2:AF2"/>
    <mergeCell ref="Z16:AE16"/>
    <mergeCell ref="D17:I17"/>
    <mergeCell ref="Z17:AE17"/>
    <mergeCell ref="D18:I18"/>
    <mergeCell ref="O18:T18"/>
    <mergeCell ref="Z18:AE18"/>
    <mergeCell ref="AA3:AD3"/>
    <mergeCell ref="Z4:AE4"/>
    <mergeCell ref="Z5:AE5"/>
    <mergeCell ref="D27:I27"/>
    <mergeCell ref="AI21:AJ21"/>
    <mergeCell ref="P23:S23"/>
    <mergeCell ref="AA23:AD23"/>
    <mergeCell ref="D24:I24"/>
    <mergeCell ref="Z24:AE24"/>
    <mergeCell ref="O24:T24"/>
    <mergeCell ref="D25:I25"/>
    <mergeCell ref="Z25:AE25"/>
    <mergeCell ref="O5:T5"/>
    <mergeCell ref="D26:I26"/>
    <mergeCell ref="Z26:AE26"/>
    <mergeCell ref="F1:L1"/>
    <mergeCell ref="A2:I2"/>
    <mergeCell ref="M2:U2"/>
    <mergeCell ref="A3:C3"/>
    <mergeCell ref="O4:T4"/>
    <mergeCell ref="D4:I4"/>
    <mergeCell ref="D5:I5"/>
    <mergeCell ref="M19:U19"/>
    <mergeCell ref="Z6:AE6"/>
    <mergeCell ref="AI11:AJ11"/>
    <mergeCell ref="A13:C13"/>
    <mergeCell ref="O14:T14"/>
    <mergeCell ref="O15:T15"/>
    <mergeCell ref="O6:T6"/>
    <mergeCell ref="O7:T7"/>
    <mergeCell ref="P13:S13"/>
    <mergeCell ref="AA13:AD13"/>
    <mergeCell ref="D14:I14"/>
    <mergeCell ref="Z14:AE14"/>
    <mergeCell ref="D15:I15"/>
    <mergeCell ref="Z15:AE15"/>
    <mergeCell ref="D6:I6"/>
    <mergeCell ref="D7:I7"/>
    <mergeCell ref="D8:I8"/>
    <mergeCell ref="M9:U9"/>
    <mergeCell ref="Z7:AE7"/>
    <mergeCell ref="Z8:AE8"/>
    <mergeCell ref="AI41:AJ41"/>
    <mergeCell ref="A23:D23"/>
    <mergeCell ref="P43:S43"/>
    <mergeCell ref="AA43:AD43"/>
    <mergeCell ref="D36:I36"/>
    <mergeCell ref="Z36:AE36"/>
    <mergeCell ref="D37:I37"/>
    <mergeCell ref="Z37:AE37"/>
    <mergeCell ref="D38:I38"/>
    <mergeCell ref="O38:T38"/>
    <mergeCell ref="Z38:AE38"/>
    <mergeCell ref="AI31:AJ31"/>
    <mergeCell ref="P33:S33"/>
    <mergeCell ref="AA33:AD33"/>
    <mergeCell ref="D34:I34"/>
    <mergeCell ref="Z34:AE34"/>
    <mergeCell ref="O25:T25"/>
    <mergeCell ref="A33:C33"/>
    <mergeCell ref="O34:T34"/>
    <mergeCell ref="O35:T35"/>
    <mergeCell ref="O26:T26"/>
    <mergeCell ref="O27:T27"/>
    <mergeCell ref="O36:T36"/>
    <mergeCell ref="O37:T37"/>
    <mergeCell ref="Z48:AE48"/>
    <mergeCell ref="D44:I44"/>
    <mergeCell ref="Z44:AE44"/>
    <mergeCell ref="D45:I45"/>
    <mergeCell ref="Z45:AE45"/>
    <mergeCell ref="D46:I46"/>
    <mergeCell ref="Z46:AE46"/>
    <mergeCell ref="A53:D53"/>
    <mergeCell ref="O47:T47"/>
    <mergeCell ref="O46:T46"/>
    <mergeCell ref="O44:T44"/>
    <mergeCell ref="O45:T45"/>
    <mergeCell ref="AI51:AJ51"/>
    <mergeCell ref="A43:D43"/>
    <mergeCell ref="P53:S53"/>
    <mergeCell ref="AA53:AD53"/>
    <mergeCell ref="AI61:AJ61"/>
    <mergeCell ref="D57:I57"/>
    <mergeCell ref="Z57:AE57"/>
    <mergeCell ref="D58:I58"/>
    <mergeCell ref="O58:T58"/>
    <mergeCell ref="Z58:AE58"/>
    <mergeCell ref="D54:I54"/>
    <mergeCell ref="Z54:AE54"/>
    <mergeCell ref="D55:I55"/>
    <mergeCell ref="Z55:AE55"/>
    <mergeCell ref="D56:I56"/>
    <mergeCell ref="Z56:AE56"/>
    <mergeCell ref="O57:T57"/>
    <mergeCell ref="O54:T54"/>
    <mergeCell ref="O55:T55"/>
    <mergeCell ref="O56:T56"/>
    <mergeCell ref="D47:I47"/>
    <mergeCell ref="Z47:AE47"/>
    <mergeCell ref="D48:I48"/>
    <mergeCell ref="O48:T48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1"/>
  <sheetViews>
    <sheetView topLeftCell="A103" workbookViewId="0">
      <selection activeCell="H106" sqref="H106"/>
    </sheetView>
  </sheetViews>
  <sheetFormatPr defaultColWidth="8" defaultRowHeight="12.75" customHeight="1" x14ac:dyDescent="0.2"/>
  <cols>
    <col min="1" max="1" width="4.42578125" customWidth="1"/>
    <col min="2" max="2" width="50.42578125" customWidth="1"/>
    <col min="3" max="3" width="14.28515625" customWidth="1"/>
    <col min="4" max="5" width="13.42578125" customWidth="1"/>
    <col min="6" max="6" width="9.42578125" customWidth="1"/>
    <col min="7" max="7" width="2.7109375" customWidth="1"/>
    <col min="8" max="8" width="8.140625" customWidth="1"/>
    <col min="9" max="9" width="5" customWidth="1"/>
    <col min="10" max="10" width="8.140625" customWidth="1"/>
    <col min="11" max="18" width="5" customWidth="1"/>
    <col min="19" max="19" width="4.140625" customWidth="1"/>
    <col min="20" max="20" width="3.28515625" customWidth="1"/>
    <col min="21" max="39" width="8" customWidth="1"/>
  </cols>
  <sheetData>
    <row r="1" spans="1:39" x14ac:dyDescent="0.2">
      <c r="A1" s="3"/>
      <c r="B1" s="3"/>
      <c r="C1" s="3"/>
      <c r="D1" s="3"/>
      <c r="E1" s="3"/>
      <c r="F1" s="82" t="s">
        <v>183</v>
      </c>
      <c r="G1" s="402" t="s">
        <v>184</v>
      </c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</row>
    <row r="2" spans="1:39" ht="12.75" customHeight="1" x14ac:dyDescent="0.2">
      <c r="A2" s="3"/>
      <c r="B2" s="403" t="s">
        <v>185</v>
      </c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N2" s="404"/>
      <c r="O2" s="404"/>
      <c r="P2" s="404"/>
      <c r="Q2" s="404"/>
      <c r="R2" s="404"/>
      <c r="S2" s="404"/>
      <c r="U2" s="377" t="s">
        <v>194</v>
      </c>
      <c r="V2" s="379"/>
      <c r="W2" s="379"/>
      <c r="X2" s="379"/>
      <c r="Y2" s="379"/>
      <c r="Z2" s="379"/>
      <c r="AA2" s="379"/>
      <c r="AB2" s="379"/>
      <c r="AD2" s="377" t="s">
        <v>201</v>
      </c>
      <c r="AE2" s="377"/>
      <c r="AF2" s="377"/>
      <c r="AG2" s="377"/>
      <c r="AH2" s="377"/>
      <c r="AI2" s="377"/>
      <c r="AJ2" s="377"/>
      <c r="AK2" s="377"/>
      <c r="AL2" s="377"/>
      <c r="AM2" s="377"/>
    </row>
    <row r="3" spans="1:3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9" ht="17.25" customHeight="1" x14ac:dyDescent="0.2">
      <c r="A4" s="3"/>
      <c r="B4" s="3"/>
      <c r="C4" s="1" t="s">
        <v>24</v>
      </c>
      <c r="D4" s="1"/>
      <c r="E4" s="1"/>
      <c r="F4" s="1"/>
      <c r="G4" s="3"/>
      <c r="H4" s="3"/>
      <c r="I4" s="3"/>
      <c r="J4" s="65" t="s">
        <v>212</v>
      </c>
      <c r="K4" s="3"/>
      <c r="L4" s="3"/>
      <c r="M4" s="3"/>
      <c r="N4" s="3"/>
      <c r="O4" s="3"/>
      <c r="P4" s="3"/>
      <c r="Q4" s="3"/>
      <c r="R4" s="3"/>
      <c r="U4" s="359" t="s">
        <v>186</v>
      </c>
      <c r="V4" s="359"/>
      <c r="W4" s="359"/>
      <c r="X4" s="359"/>
      <c r="Y4" s="359"/>
      <c r="AD4" s="337" t="s">
        <v>203</v>
      </c>
      <c r="AE4" s="359"/>
      <c r="AF4" s="359"/>
      <c r="AG4" s="359"/>
      <c r="AH4" s="359"/>
    </row>
    <row r="5" spans="1:39" x14ac:dyDescent="0.2">
      <c r="A5" s="3"/>
      <c r="B5" s="24"/>
      <c r="C5" s="321" t="s">
        <v>25</v>
      </c>
      <c r="D5" s="322"/>
      <c r="E5" s="322"/>
      <c r="F5" s="323"/>
      <c r="G5" s="17"/>
      <c r="H5" s="115"/>
      <c r="I5" s="3"/>
      <c r="J5" s="3"/>
      <c r="K5" s="3"/>
      <c r="L5" s="3"/>
      <c r="M5" s="3"/>
      <c r="N5" s="3"/>
      <c r="O5" s="3"/>
      <c r="P5" s="3"/>
      <c r="Q5" s="3"/>
      <c r="R5" s="3"/>
    </row>
    <row r="6" spans="1:39" ht="27.75" customHeight="1" x14ac:dyDescent="0.2">
      <c r="A6" s="10"/>
      <c r="B6" s="20" t="s">
        <v>26</v>
      </c>
      <c r="C6" s="405" t="s">
        <v>602</v>
      </c>
      <c r="D6" s="389"/>
      <c r="E6" s="389"/>
      <c r="F6" s="390"/>
      <c r="G6" s="17"/>
      <c r="H6" s="116" t="s">
        <v>187</v>
      </c>
      <c r="I6" s="3">
        <v>4</v>
      </c>
      <c r="J6" s="80" t="s">
        <v>95</v>
      </c>
      <c r="K6" s="371" t="s">
        <v>198</v>
      </c>
      <c r="L6" s="371"/>
      <c r="M6" s="371"/>
      <c r="N6" s="371"/>
      <c r="O6" s="371"/>
      <c r="P6" s="371"/>
      <c r="Q6" s="371"/>
      <c r="R6" s="371"/>
      <c r="S6" s="371"/>
      <c r="U6" s="58" t="s">
        <v>178</v>
      </c>
      <c r="V6" s="56">
        <v>4</v>
      </c>
      <c r="W6" s="371" t="s">
        <v>188</v>
      </c>
      <c r="X6" s="371"/>
      <c r="Y6" s="371"/>
      <c r="Z6" s="371"/>
      <c r="AA6" s="371"/>
      <c r="AB6" s="371"/>
      <c r="AD6" s="58" t="s">
        <v>59</v>
      </c>
      <c r="AE6" s="56">
        <v>4</v>
      </c>
      <c r="AF6" s="124" t="s">
        <v>206</v>
      </c>
      <c r="AG6" s="104"/>
      <c r="AH6" s="104"/>
      <c r="AI6" s="104"/>
      <c r="AJ6" s="104"/>
      <c r="AK6" s="104"/>
    </row>
    <row r="7" spans="1:39" ht="18.75" customHeight="1" x14ac:dyDescent="0.2">
      <c r="A7" s="10"/>
      <c r="B7" s="246" t="s">
        <v>603</v>
      </c>
      <c r="C7" s="334" t="s">
        <v>18</v>
      </c>
      <c r="D7" s="325"/>
      <c r="E7" s="325"/>
      <c r="F7" s="326"/>
      <c r="G7" s="17"/>
      <c r="H7" s="122" t="s">
        <v>196</v>
      </c>
      <c r="I7" s="3">
        <v>3</v>
      </c>
      <c r="J7" s="80" t="s">
        <v>96</v>
      </c>
      <c r="K7" s="371" t="s">
        <v>200</v>
      </c>
      <c r="L7" s="371"/>
      <c r="M7" s="371"/>
      <c r="N7" s="371"/>
      <c r="O7" s="371"/>
      <c r="P7" s="371"/>
      <c r="Q7" s="371"/>
      <c r="R7" s="371"/>
      <c r="S7" s="371"/>
      <c r="U7" s="58" t="s">
        <v>120</v>
      </c>
      <c r="V7" s="56">
        <v>3</v>
      </c>
      <c r="W7" s="371" t="s">
        <v>192</v>
      </c>
      <c r="X7" s="371"/>
      <c r="Y7" s="371"/>
      <c r="Z7" s="371"/>
      <c r="AA7" s="371"/>
      <c r="AB7" s="371"/>
      <c r="AD7" s="58" t="s">
        <v>61</v>
      </c>
      <c r="AE7" s="56">
        <v>3</v>
      </c>
      <c r="AF7" s="124" t="s">
        <v>207</v>
      </c>
      <c r="AG7" s="104"/>
      <c r="AH7" s="104"/>
      <c r="AI7" s="104"/>
      <c r="AJ7" s="104"/>
      <c r="AK7" s="104"/>
    </row>
    <row r="8" spans="1:39" ht="13.5" x14ac:dyDescent="0.2">
      <c r="A8" s="10"/>
      <c r="B8" s="247" t="s">
        <v>604</v>
      </c>
      <c r="C8" s="334" t="s">
        <v>18</v>
      </c>
      <c r="D8" s="325"/>
      <c r="E8" s="325"/>
      <c r="F8" s="326"/>
      <c r="G8" s="17"/>
      <c r="H8" s="122" t="s">
        <v>197</v>
      </c>
      <c r="I8" s="3">
        <v>2</v>
      </c>
      <c r="J8" s="80" t="s">
        <v>97</v>
      </c>
      <c r="K8" s="371"/>
      <c r="L8" s="371"/>
      <c r="M8" s="371"/>
      <c r="N8" s="371"/>
      <c r="O8" s="371"/>
      <c r="P8" s="371"/>
      <c r="Q8" s="371"/>
      <c r="R8" s="371"/>
      <c r="S8" s="371"/>
      <c r="U8" s="58" t="s">
        <v>63</v>
      </c>
      <c r="V8" s="56">
        <v>2</v>
      </c>
      <c r="W8" s="371" t="s">
        <v>191</v>
      </c>
      <c r="X8" s="371"/>
      <c r="Y8" s="371"/>
      <c r="Z8" s="371"/>
      <c r="AA8" s="371"/>
      <c r="AB8" s="371"/>
      <c r="AD8" s="58" t="s">
        <v>63</v>
      </c>
      <c r="AE8" s="56">
        <v>2</v>
      </c>
      <c r="AF8" s="124" t="s">
        <v>208</v>
      </c>
      <c r="AG8" s="104"/>
      <c r="AH8" s="104"/>
      <c r="AI8" s="104"/>
      <c r="AJ8" s="104"/>
      <c r="AK8" s="104"/>
    </row>
    <row r="9" spans="1:39" ht="16.5" customHeight="1" x14ac:dyDescent="0.2">
      <c r="A9" s="10"/>
      <c r="B9" s="248" t="s">
        <v>605</v>
      </c>
      <c r="C9" s="334" t="s">
        <v>18</v>
      </c>
      <c r="D9" s="325"/>
      <c r="E9" s="325"/>
      <c r="F9" s="326"/>
      <c r="G9" s="17"/>
      <c r="H9" s="123" t="s">
        <v>124</v>
      </c>
      <c r="I9" s="65">
        <v>1</v>
      </c>
      <c r="J9" s="80" t="s">
        <v>98</v>
      </c>
      <c r="K9" s="371"/>
      <c r="L9" s="371"/>
      <c r="M9" s="371"/>
      <c r="N9" s="371"/>
      <c r="O9" s="371"/>
      <c r="P9" s="371"/>
      <c r="Q9" s="371"/>
      <c r="R9" s="371"/>
      <c r="S9" s="371"/>
      <c r="U9" s="58" t="s">
        <v>124</v>
      </c>
      <c r="V9" s="56">
        <v>1</v>
      </c>
      <c r="W9" s="371" t="s">
        <v>189</v>
      </c>
      <c r="X9" s="371"/>
      <c r="Y9" s="371"/>
      <c r="Z9" s="371"/>
      <c r="AA9" s="371"/>
      <c r="AB9" s="371"/>
      <c r="AD9" s="58" t="s">
        <v>204</v>
      </c>
      <c r="AE9" s="56">
        <v>1</v>
      </c>
      <c r="AF9" s="124" t="s">
        <v>209</v>
      </c>
      <c r="AG9" s="104"/>
      <c r="AH9" s="104"/>
      <c r="AI9" s="104"/>
      <c r="AJ9" s="104"/>
      <c r="AK9" s="104"/>
    </row>
    <row r="10" spans="1:39" ht="16.5" customHeight="1" x14ac:dyDescent="0.2">
      <c r="A10" s="207"/>
      <c r="B10" s="246" t="s">
        <v>542</v>
      </c>
      <c r="C10" s="249"/>
      <c r="D10" s="239" t="s">
        <v>549</v>
      </c>
      <c r="E10" s="250"/>
      <c r="F10" s="251"/>
      <c r="G10" s="17"/>
      <c r="H10" s="123"/>
      <c r="I10" s="65"/>
      <c r="J10" s="80"/>
      <c r="K10" s="240"/>
      <c r="L10" s="240"/>
      <c r="M10" s="240"/>
      <c r="N10" s="240"/>
      <c r="O10" s="240"/>
      <c r="P10" s="240"/>
      <c r="Q10" s="240"/>
      <c r="R10" s="240"/>
      <c r="S10" s="240"/>
      <c r="U10" s="58"/>
      <c r="V10" s="56"/>
      <c r="W10" s="240"/>
      <c r="X10" s="240"/>
      <c r="Y10" s="240"/>
      <c r="Z10" s="240"/>
      <c r="AA10" s="240"/>
      <c r="AB10" s="240"/>
      <c r="AD10" s="58"/>
      <c r="AE10" s="56"/>
      <c r="AF10" s="241"/>
      <c r="AG10" s="240"/>
      <c r="AH10" s="240"/>
      <c r="AI10" s="240"/>
      <c r="AJ10" s="240"/>
      <c r="AK10" s="240"/>
    </row>
    <row r="11" spans="1:39" ht="16.5" customHeight="1" x14ac:dyDescent="0.2">
      <c r="A11" s="207"/>
      <c r="B11" s="246" t="s">
        <v>543</v>
      </c>
      <c r="C11" s="249"/>
      <c r="D11" s="239" t="s">
        <v>549</v>
      </c>
      <c r="E11" s="250"/>
      <c r="F11" s="251"/>
      <c r="G11" s="17"/>
      <c r="H11" s="123"/>
      <c r="I11" s="65"/>
      <c r="J11" s="80"/>
      <c r="K11" s="240"/>
      <c r="L11" s="240"/>
      <c r="M11" s="240"/>
      <c r="N11" s="240"/>
      <c r="O11" s="240"/>
      <c r="P11" s="240"/>
      <c r="Q11" s="240"/>
      <c r="R11" s="240"/>
      <c r="S11" s="240"/>
      <c r="U11" s="58"/>
      <c r="V11" s="56"/>
      <c r="W11" s="240"/>
      <c r="X11" s="240"/>
      <c r="Y11" s="240"/>
      <c r="Z11" s="240"/>
      <c r="AA11" s="240"/>
      <c r="AB11" s="240"/>
      <c r="AD11" s="58"/>
      <c r="AE11" s="56"/>
      <c r="AF11" s="241"/>
      <c r="AG11" s="240"/>
      <c r="AH11" s="240"/>
      <c r="AI11" s="240"/>
      <c r="AJ11" s="240"/>
      <c r="AK11" s="240"/>
    </row>
    <row r="12" spans="1:39" ht="16.5" customHeight="1" x14ac:dyDescent="0.2">
      <c r="A12" s="207"/>
      <c r="B12" s="246" t="s">
        <v>544</v>
      </c>
      <c r="C12" s="249"/>
      <c r="D12" s="239" t="s">
        <v>549</v>
      </c>
      <c r="E12" s="250"/>
      <c r="F12" s="251"/>
      <c r="G12" s="17"/>
      <c r="H12" s="123"/>
      <c r="I12" s="65"/>
      <c r="J12" s="80"/>
      <c r="K12" s="240"/>
      <c r="L12" s="240"/>
      <c r="M12" s="240"/>
      <c r="N12" s="240"/>
      <c r="O12" s="240"/>
      <c r="P12" s="240"/>
      <c r="Q12" s="240"/>
      <c r="R12" s="240"/>
      <c r="S12" s="240"/>
      <c r="U12" s="58"/>
      <c r="V12" s="56"/>
      <c r="W12" s="240"/>
      <c r="X12" s="240"/>
      <c r="Y12" s="240"/>
      <c r="Z12" s="240"/>
      <c r="AA12" s="240"/>
      <c r="AB12" s="240"/>
      <c r="AD12" s="58"/>
      <c r="AE12" s="56"/>
      <c r="AF12" s="241"/>
      <c r="AG12" s="240"/>
      <c r="AH12" s="240"/>
      <c r="AI12" s="240"/>
      <c r="AJ12" s="240"/>
      <c r="AK12" s="240"/>
    </row>
    <row r="13" spans="1:39" ht="16.5" customHeight="1" x14ac:dyDescent="0.2">
      <c r="A13" s="207"/>
      <c r="B13" s="246" t="s">
        <v>545</v>
      </c>
      <c r="C13" s="249"/>
      <c r="D13" s="239" t="s">
        <v>549</v>
      </c>
      <c r="E13" s="250"/>
      <c r="F13" s="251"/>
      <c r="G13" s="17"/>
      <c r="H13" s="123"/>
      <c r="I13" s="65"/>
      <c r="J13" s="80"/>
      <c r="K13" s="240"/>
      <c r="L13" s="240"/>
      <c r="M13" s="240"/>
      <c r="N13" s="240"/>
      <c r="O13" s="240"/>
      <c r="P13" s="240"/>
      <c r="Q13" s="240"/>
      <c r="R13" s="240"/>
      <c r="S13" s="240"/>
      <c r="U13" s="58"/>
      <c r="V13" s="56"/>
      <c r="W13" s="240"/>
      <c r="X13" s="240"/>
      <c r="Y13" s="240"/>
      <c r="Z13" s="240"/>
      <c r="AA13" s="240"/>
      <c r="AB13" s="240"/>
      <c r="AD13" s="58"/>
      <c r="AE13" s="56"/>
      <c r="AF13" s="241"/>
      <c r="AG13" s="240"/>
      <c r="AH13" s="240"/>
      <c r="AI13" s="240"/>
      <c r="AJ13" s="240"/>
      <c r="AK13" s="240"/>
    </row>
    <row r="14" spans="1:39" ht="16.5" customHeight="1" x14ac:dyDescent="0.2">
      <c r="A14" s="207"/>
      <c r="B14" s="247" t="s">
        <v>606</v>
      </c>
      <c r="C14" s="249"/>
      <c r="D14" s="239" t="s">
        <v>549</v>
      </c>
      <c r="E14" s="250"/>
      <c r="F14" s="251"/>
      <c r="G14" s="17"/>
      <c r="H14" s="123"/>
      <c r="I14" s="65"/>
      <c r="J14" s="80"/>
      <c r="K14" s="240"/>
      <c r="L14" s="240"/>
      <c r="M14" s="240"/>
      <c r="N14" s="240"/>
      <c r="O14" s="240"/>
      <c r="P14" s="240"/>
      <c r="Q14" s="240"/>
      <c r="R14" s="240"/>
      <c r="S14" s="240"/>
      <c r="U14" s="58"/>
      <c r="V14" s="56"/>
      <c r="W14" s="240"/>
      <c r="X14" s="240"/>
      <c r="Y14" s="240"/>
      <c r="Z14" s="240"/>
      <c r="AA14" s="240"/>
      <c r="AB14" s="240"/>
      <c r="AD14" s="58"/>
      <c r="AE14" s="56"/>
      <c r="AF14" s="241"/>
      <c r="AG14" s="240"/>
      <c r="AH14" s="240"/>
      <c r="AI14" s="240"/>
      <c r="AJ14" s="240"/>
      <c r="AK14" s="240"/>
    </row>
    <row r="15" spans="1:39" ht="16.5" customHeight="1" x14ac:dyDescent="0.2">
      <c r="A15" s="207"/>
      <c r="B15" s="247" t="s">
        <v>607</v>
      </c>
      <c r="C15" s="249"/>
      <c r="D15" s="239" t="s">
        <v>549</v>
      </c>
      <c r="E15" s="250"/>
      <c r="F15" s="251"/>
      <c r="G15" s="17"/>
      <c r="H15" s="123"/>
      <c r="I15" s="65"/>
      <c r="J15" s="80"/>
      <c r="K15" s="240"/>
      <c r="L15" s="240"/>
      <c r="M15" s="240"/>
      <c r="N15" s="240"/>
      <c r="O15" s="240"/>
      <c r="P15" s="240"/>
      <c r="Q15" s="240"/>
      <c r="R15" s="240"/>
      <c r="S15" s="240"/>
      <c r="U15" s="58"/>
      <c r="V15" s="56"/>
      <c r="W15" s="240"/>
      <c r="X15" s="240"/>
      <c r="Y15" s="240"/>
      <c r="Z15" s="240"/>
      <c r="AA15" s="240"/>
      <c r="AB15" s="240"/>
      <c r="AD15" s="58"/>
      <c r="AE15" s="56"/>
      <c r="AF15" s="241"/>
      <c r="AG15" s="240"/>
      <c r="AH15" s="240"/>
      <c r="AI15" s="240"/>
      <c r="AJ15" s="240"/>
      <c r="AK15" s="240"/>
    </row>
    <row r="16" spans="1:39" ht="16.5" customHeight="1" x14ac:dyDescent="0.2">
      <c r="A16" s="207"/>
      <c r="B16" s="247" t="s">
        <v>608</v>
      </c>
      <c r="C16" s="249"/>
      <c r="D16" s="239" t="s">
        <v>549</v>
      </c>
      <c r="E16" s="250"/>
      <c r="F16" s="251"/>
      <c r="G16" s="17"/>
      <c r="H16" s="123"/>
      <c r="I16" s="65"/>
      <c r="J16" s="80"/>
      <c r="K16" s="240"/>
      <c r="L16" s="240"/>
      <c r="M16" s="240"/>
      <c r="N16" s="240"/>
      <c r="O16" s="240"/>
      <c r="P16" s="240"/>
      <c r="Q16" s="240"/>
      <c r="R16" s="240"/>
      <c r="S16" s="240"/>
      <c r="U16" s="58"/>
      <c r="V16" s="56"/>
      <c r="W16" s="240"/>
      <c r="X16" s="240"/>
      <c r="Y16" s="240"/>
      <c r="Z16" s="240"/>
      <c r="AA16" s="240"/>
      <c r="AB16" s="240"/>
      <c r="AD16" s="58"/>
      <c r="AE16" s="56"/>
      <c r="AF16" s="241"/>
      <c r="AG16" s="240"/>
      <c r="AH16" s="240"/>
      <c r="AI16" s="240"/>
      <c r="AJ16" s="240"/>
      <c r="AK16" s="240"/>
    </row>
    <row r="17" spans="1:42" ht="16.5" customHeight="1" x14ac:dyDescent="0.2">
      <c r="A17" s="10"/>
      <c r="B17" s="247" t="s">
        <v>609</v>
      </c>
      <c r="C17" s="334" t="s">
        <v>18</v>
      </c>
      <c r="D17" s="325"/>
      <c r="E17" s="325"/>
      <c r="F17" s="326"/>
      <c r="G17" s="17"/>
      <c r="H17" s="115"/>
      <c r="I17" s="65">
        <v>0</v>
      </c>
      <c r="J17" s="80" t="s">
        <v>99</v>
      </c>
      <c r="K17" s="371" t="s">
        <v>199</v>
      </c>
      <c r="L17" s="371"/>
      <c r="M17" s="371"/>
      <c r="N17" s="371"/>
      <c r="O17" s="371"/>
      <c r="P17" s="371"/>
      <c r="Q17" s="371"/>
      <c r="R17" s="371"/>
      <c r="S17" s="371"/>
      <c r="W17" s="371" t="s">
        <v>190</v>
      </c>
      <c r="X17" s="371"/>
      <c r="Y17" s="371"/>
      <c r="Z17" s="371"/>
      <c r="AA17" s="371"/>
      <c r="AB17" s="371"/>
      <c r="AD17" s="76" t="s">
        <v>205</v>
      </c>
      <c r="AF17" s="124" t="s">
        <v>210</v>
      </c>
      <c r="AG17" s="104"/>
      <c r="AH17" s="104"/>
      <c r="AI17" s="104"/>
      <c r="AJ17" s="104"/>
      <c r="AK17" s="104"/>
    </row>
    <row r="18" spans="1:42" x14ac:dyDescent="0.2">
      <c r="A18" s="3"/>
      <c r="B18" s="3"/>
      <c r="C18" s="4" t="s">
        <v>27</v>
      </c>
      <c r="D18" s="2"/>
      <c r="E18" s="11"/>
      <c r="F18" s="11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117" t="s">
        <v>69</v>
      </c>
      <c r="S18" s="117" t="s">
        <v>4</v>
      </c>
      <c r="X18" s="3"/>
      <c r="Y18" s="3"/>
      <c r="Z18" s="3"/>
      <c r="AA18" s="117" t="s">
        <v>69</v>
      </c>
      <c r="AB18" s="117" t="s">
        <v>4</v>
      </c>
      <c r="AG18" s="3"/>
      <c r="AH18" s="3"/>
      <c r="AI18" s="3"/>
      <c r="AJ18" s="117" t="s">
        <v>69</v>
      </c>
      <c r="AK18" s="117" t="s">
        <v>4</v>
      </c>
    </row>
    <row r="19" spans="1:42" x14ac:dyDescent="0.2">
      <c r="A19" s="3"/>
      <c r="B19" s="3"/>
      <c r="C19" s="3"/>
      <c r="D19" s="3"/>
      <c r="E19" s="3"/>
      <c r="F19" s="3"/>
      <c r="G19" s="3"/>
      <c r="J19" s="117"/>
      <c r="K19" s="117"/>
      <c r="L19" s="117"/>
      <c r="M19" s="117"/>
      <c r="N19" s="117"/>
      <c r="O19" s="82" t="s">
        <v>38</v>
      </c>
      <c r="P19" s="117" t="s">
        <v>193</v>
      </c>
      <c r="Q19" s="60">
        <v>4</v>
      </c>
      <c r="R19" s="44">
        <v>0.25</v>
      </c>
      <c r="S19">
        <f>Q19*R19</f>
        <v>1</v>
      </c>
      <c r="X19" s="82" t="s">
        <v>38</v>
      </c>
      <c r="Y19" s="117" t="s">
        <v>195</v>
      </c>
      <c r="Z19" s="60">
        <v>2</v>
      </c>
      <c r="AA19" s="44">
        <v>0.25</v>
      </c>
      <c r="AB19">
        <f>Z19*AA19</f>
        <v>0.5</v>
      </c>
      <c r="AG19" s="82" t="s">
        <v>38</v>
      </c>
      <c r="AH19" s="117" t="s">
        <v>202</v>
      </c>
      <c r="AI19" s="60">
        <v>3</v>
      </c>
      <c r="AJ19" s="44">
        <v>0.5</v>
      </c>
      <c r="AK19">
        <f>AI19*AJ19</f>
        <v>1.5</v>
      </c>
      <c r="AN19" s="337" t="s">
        <v>211</v>
      </c>
      <c r="AO19" s="359"/>
      <c r="AP19" s="125">
        <f>S19+AB19+AK19</f>
        <v>3</v>
      </c>
    </row>
    <row r="20" spans="1:42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42" x14ac:dyDescent="0.2">
      <c r="A21" s="3"/>
      <c r="B21" s="3"/>
      <c r="C21" s="1" t="s">
        <v>24</v>
      </c>
      <c r="D21" s="1"/>
      <c r="E21" s="1"/>
      <c r="F21" s="1"/>
      <c r="G21" s="3"/>
      <c r="H21" s="3"/>
      <c r="I21" s="3"/>
      <c r="J21" s="65" t="s">
        <v>212</v>
      </c>
      <c r="K21" s="3"/>
      <c r="L21" s="3"/>
      <c r="M21" s="3"/>
      <c r="N21" s="3"/>
      <c r="O21" s="3"/>
      <c r="P21" s="3"/>
      <c r="Q21" s="3"/>
      <c r="R21" s="3"/>
      <c r="U21" s="359" t="s">
        <v>186</v>
      </c>
      <c r="V21" s="359"/>
      <c r="W21" s="359"/>
      <c r="X21" s="359"/>
      <c r="Y21" s="359"/>
      <c r="AD21" s="337" t="s">
        <v>203</v>
      </c>
      <c r="AE21" s="359"/>
      <c r="AF21" s="359"/>
      <c r="AG21" s="359"/>
      <c r="AH21" s="359"/>
    </row>
    <row r="22" spans="1:42" x14ac:dyDescent="0.2">
      <c r="A22" s="3"/>
      <c r="B22" s="24"/>
      <c r="C22" s="333" t="s">
        <v>610</v>
      </c>
      <c r="D22" s="322"/>
      <c r="E22" s="322"/>
      <c r="F22" s="323"/>
      <c r="G22" s="17"/>
      <c r="H22" s="115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42" ht="24" customHeight="1" x14ac:dyDescent="0.2">
      <c r="A23" s="10"/>
      <c r="B23" s="20" t="s">
        <v>26</v>
      </c>
      <c r="C23" s="406" t="s">
        <v>612</v>
      </c>
      <c r="D23" s="407"/>
      <c r="E23" s="407"/>
      <c r="F23" s="408"/>
      <c r="G23" s="17"/>
      <c r="H23" s="116" t="s">
        <v>187</v>
      </c>
      <c r="I23" s="3">
        <v>4</v>
      </c>
      <c r="J23" s="80" t="s">
        <v>95</v>
      </c>
      <c r="K23" s="371" t="s">
        <v>198</v>
      </c>
      <c r="L23" s="371"/>
      <c r="M23" s="371"/>
      <c r="N23" s="371"/>
      <c r="O23" s="371"/>
      <c r="P23" s="371"/>
      <c r="Q23" s="371"/>
      <c r="R23" s="371"/>
      <c r="S23" s="371"/>
      <c r="U23" s="58" t="s">
        <v>178</v>
      </c>
      <c r="V23" s="56">
        <v>4</v>
      </c>
      <c r="W23" s="371" t="s">
        <v>188</v>
      </c>
      <c r="X23" s="371"/>
      <c r="Y23" s="371"/>
      <c r="Z23" s="371"/>
      <c r="AA23" s="371"/>
      <c r="AB23" s="371"/>
      <c r="AD23" s="58" t="s">
        <v>59</v>
      </c>
      <c r="AE23" s="56">
        <v>4</v>
      </c>
      <c r="AF23" s="124" t="s">
        <v>206</v>
      </c>
      <c r="AG23" s="104"/>
      <c r="AH23" s="104"/>
      <c r="AI23" s="104"/>
      <c r="AJ23" s="104"/>
      <c r="AK23" s="104"/>
    </row>
    <row r="24" spans="1:42" ht="36" x14ac:dyDescent="0.2">
      <c r="A24" s="10"/>
      <c r="B24" s="5" t="str">
        <f>Criteria1.1.2!C23</f>
        <v>Strengthening cooperation mechanisms between institutions providing security services with a view for them to jointly use their skills and infrastructure</v>
      </c>
      <c r="C24" s="324" t="s">
        <v>549</v>
      </c>
      <c r="D24" s="325"/>
      <c r="E24" s="325"/>
      <c r="F24" s="326"/>
      <c r="G24" s="17"/>
      <c r="H24" s="122" t="s">
        <v>196</v>
      </c>
      <c r="I24" s="3">
        <v>3</v>
      </c>
      <c r="J24" s="80" t="s">
        <v>96</v>
      </c>
      <c r="K24" s="371" t="s">
        <v>200</v>
      </c>
      <c r="L24" s="371"/>
      <c r="M24" s="371"/>
      <c r="N24" s="371"/>
      <c r="O24" s="371"/>
      <c r="P24" s="371"/>
      <c r="Q24" s="371"/>
      <c r="R24" s="371"/>
      <c r="S24" s="371"/>
      <c r="U24" s="58" t="s">
        <v>120</v>
      </c>
      <c r="V24" s="56">
        <v>3</v>
      </c>
      <c r="W24" s="371" t="s">
        <v>192</v>
      </c>
      <c r="X24" s="371"/>
      <c r="Y24" s="371"/>
      <c r="Z24" s="371"/>
      <c r="AA24" s="371"/>
      <c r="AB24" s="371"/>
      <c r="AD24" s="58" t="s">
        <v>61</v>
      </c>
      <c r="AE24" s="56">
        <v>3</v>
      </c>
      <c r="AF24" s="124" t="s">
        <v>207</v>
      </c>
      <c r="AG24" s="104"/>
      <c r="AH24" s="104"/>
      <c r="AI24" s="104"/>
      <c r="AJ24" s="104"/>
      <c r="AK24" s="104"/>
    </row>
    <row r="25" spans="1:42" ht="36" x14ac:dyDescent="0.2">
      <c r="A25" s="10"/>
      <c r="B25" s="5" t="str">
        <f>Criteria1.1.2!D23</f>
        <v xml:space="preserve"> Improvement of legislation and alleviate problems related to organization; better coordination among institutions in the provision of services</v>
      </c>
      <c r="C25" s="324" t="s">
        <v>549</v>
      </c>
      <c r="D25" s="325"/>
      <c r="E25" s="325"/>
      <c r="F25" s="326"/>
      <c r="G25" s="17"/>
      <c r="H25" s="122" t="s">
        <v>197</v>
      </c>
      <c r="I25" s="3">
        <v>2</v>
      </c>
      <c r="J25" s="80" t="s">
        <v>97</v>
      </c>
      <c r="K25" s="371"/>
      <c r="L25" s="371"/>
      <c r="M25" s="371"/>
      <c r="N25" s="371"/>
      <c r="O25" s="371"/>
      <c r="P25" s="371"/>
      <c r="Q25" s="371"/>
      <c r="R25" s="371"/>
      <c r="S25" s="371"/>
      <c r="U25" s="58" t="s">
        <v>63</v>
      </c>
      <c r="V25" s="56">
        <v>2</v>
      </c>
      <c r="W25" s="371" t="s">
        <v>191</v>
      </c>
      <c r="X25" s="371"/>
      <c r="Y25" s="371"/>
      <c r="Z25" s="371"/>
      <c r="AA25" s="371"/>
      <c r="AB25" s="371"/>
      <c r="AD25" s="58" t="s">
        <v>63</v>
      </c>
      <c r="AE25" s="56">
        <v>2</v>
      </c>
      <c r="AF25" s="124" t="s">
        <v>208</v>
      </c>
      <c r="AG25" s="104"/>
      <c r="AH25" s="104"/>
      <c r="AI25" s="104"/>
      <c r="AJ25" s="104"/>
      <c r="AK25" s="104"/>
    </row>
    <row r="26" spans="1:42" ht="36" x14ac:dyDescent="0.2">
      <c r="A26" s="10"/>
      <c r="B26" s="5" t="s">
        <v>572</v>
      </c>
      <c r="C26" s="324" t="s">
        <v>549</v>
      </c>
      <c r="D26" s="325"/>
      <c r="E26" s="325"/>
      <c r="F26" s="326"/>
      <c r="G26" s="17"/>
      <c r="H26" s="123" t="s">
        <v>124</v>
      </c>
      <c r="I26" s="65">
        <v>1</v>
      </c>
      <c r="J26" s="80" t="s">
        <v>98</v>
      </c>
      <c r="K26" s="371"/>
      <c r="L26" s="371"/>
      <c r="M26" s="371"/>
      <c r="N26" s="371"/>
      <c r="O26" s="371"/>
      <c r="P26" s="371"/>
      <c r="Q26" s="371"/>
      <c r="R26" s="371"/>
      <c r="S26" s="371"/>
      <c r="U26" s="58" t="s">
        <v>124</v>
      </c>
      <c r="V26" s="56">
        <v>1</v>
      </c>
      <c r="W26" s="371" t="s">
        <v>189</v>
      </c>
      <c r="X26" s="371"/>
      <c r="Y26" s="371"/>
      <c r="Z26" s="371"/>
      <c r="AA26" s="371"/>
      <c r="AB26" s="371"/>
      <c r="AD26" s="58" t="s">
        <v>204</v>
      </c>
      <c r="AE26" s="56">
        <v>1</v>
      </c>
      <c r="AF26" s="124" t="s">
        <v>209</v>
      </c>
      <c r="AG26" s="104"/>
      <c r="AH26" s="104"/>
      <c r="AI26" s="104"/>
      <c r="AJ26" s="104"/>
      <c r="AK26" s="104"/>
    </row>
    <row r="27" spans="1:42" ht="36" x14ac:dyDescent="0.2">
      <c r="A27" s="207"/>
      <c r="B27" s="222" t="s">
        <v>573</v>
      </c>
      <c r="C27" s="398"/>
      <c r="D27" s="331"/>
      <c r="E27" s="331"/>
      <c r="F27" s="332"/>
      <c r="G27" s="17"/>
      <c r="H27" s="123"/>
      <c r="I27" s="65"/>
      <c r="J27" s="80"/>
      <c r="K27" s="240"/>
      <c r="L27" s="240"/>
      <c r="M27" s="240"/>
      <c r="N27" s="240"/>
      <c r="O27" s="240"/>
      <c r="P27" s="240"/>
      <c r="Q27" s="240"/>
      <c r="R27" s="240"/>
      <c r="S27" s="240"/>
      <c r="U27" s="58"/>
      <c r="V27" s="56"/>
      <c r="W27" s="240"/>
      <c r="X27" s="240"/>
      <c r="Y27" s="240"/>
      <c r="Z27" s="240"/>
      <c r="AA27" s="240"/>
      <c r="AB27" s="240"/>
      <c r="AD27" s="58"/>
      <c r="AE27" s="56"/>
      <c r="AF27" s="241"/>
      <c r="AG27" s="240"/>
      <c r="AH27" s="240"/>
      <c r="AI27" s="240"/>
      <c r="AJ27" s="240"/>
      <c r="AK27" s="240"/>
    </row>
    <row r="28" spans="1:42" ht="36" x14ac:dyDescent="0.2">
      <c r="A28" s="207"/>
      <c r="B28" s="222" t="s">
        <v>574</v>
      </c>
      <c r="C28" s="398"/>
      <c r="D28" s="331"/>
      <c r="E28" s="331"/>
      <c r="F28" s="332"/>
      <c r="G28" s="17"/>
      <c r="H28" s="123"/>
      <c r="I28" s="65"/>
      <c r="J28" s="80"/>
      <c r="K28" s="240"/>
      <c r="L28" s="240"/>
      <c r="M28" s="240"/>
      <c r="N28" s="240"/>
      <c r="O28" s="240"/>
      <c r="P28" s="240"/>
      <c r="Q28" s="240"/>
      <c r="R28" s="240"/>
      <c r="S28" s="240"/>
      <c r="U28" s="58"/>
      <c r="V28" s="56"/>
      <c r="W28" s="240"/>
      <c r="X28" s="240"/>
      <c r="Y28" s="240"/>
      <c r="Z28" s="240"/>
      <c r="AA28" s="240"/>
      <c r="AB28" s="240"/>
      <c r="AD28" s="58"/>
      <c r="AE28" s="56"/>
      <c r="AF28" s="241"/>
      <c r="AG28" s="240"/>
      <c r="AH28" s="240"/>
      <c r="AI28" s="240"/>
      <c r="AJ28" s="240"/>
      <c r="AK28" s="240"/>
    </row>
    <row r="29" spans="1:42" ht="36" x14ac:dyDescent="0.2">
      <c r="A29" s="207"/>
      <c r="B29" s="222" t="s">
        <v>575</v>
      </c>
      <c r="C29" s="398"/>
      <c r="D29" s="331"/>
      <c r="E29" s="331"/>
      <c r="F29" s="332"/>
      <c r="G29" s="17"/>
      <c r="H29" s="123"/>
      <c r="I29" s="65"/>
      <c r="J29" s="80"/>
      <c r="K29" s="240"/>
      <c r="L29" s="240"/>
      <c r="M29" s="240"/>
      <c r="N29" s="240"/>
      <c r="O29" s="240"/>
      <c r="P29" s="240"/>
      <c r="Q29" s="240"/>
      <c r="R29" s="240"/>
      <c r="S29" s="240"/>
      <c r="U29" s="58"/>
      <c r="V29" s="56"/>
      <c r="W29" s="240"/>
      <c r="X29" s="240"/>
      <c r="Y29" s="240"/>
      <c r="Z29" s="240"/>
      <c r="AA29" s="240"/>
      <c r="AB29" s="240"/>
      <c r="AD29" s="58"/>
      <c r="AE29" s="56"/>
      <c r="AF29" s="241"/>
      <c r="AG29" s="240"/>
      <c r="AH29" s="240"/>
      <c r="AI29" s="240"/>
      <c r="AJ29" s="240"/>
      <c r="AK29" s="240"/>
    </row>
    <row r="30" spans="1:42" x14ac:dyDescent="0.2">
      <c r="A30" s="10"/>
      <c r="B30" s="5">
        <f>Criteria1.1.2!M23</f>
        <v>0</v>
      </c>
      <c r="C30" s="334"/>
      <c r="D30" s="325"/>
      <c r="E30" s="325"/>
      <c r="F30" s="326"/>
      <c r="G30" s="17"/>
      <c r="H30" s="115"/>
      <c r="I30" s="65">
        <v>0</v>
      </c>
      <c r="J30" s="80" t="s">
        <v>99</v>
      </c>
      <c r="K30" s="371" t="s">
        <v>199</v>
      </c>
      <c r="L30" s="371"/>
      <c r="M30" s="371"/>
      <c r="N30" s="371"/>
      <c r="O30" s="371"/>
      <c r="P30" s="371"/>
      <c r="Q30" s="371"/>
      <c r="R30" s="371"/>
      <c r="S30" s="371"/>
      <c r="W30" s="371" t="s">
        <v>190</v>
      </c>
      <c r="X30" s="371"/>
      <c r="Y30" s="371"/>
      <c r="Z30" s="371"/>
      <c r="AA30" s="371"/>
      <c r="AB30" s="371"/>
      <c r="AD30" s="76" t="s">
        <v>205</v>
      </c>
      <c r="AF30" s="124" t="s">
        <v>210</v>
      </c>
      <c r="AG30" s="104"/>
      <c r="AH30" s="104"/>
      <c r="AI30" s="104"/>
      <c r="AJ30" s="104"/>
      <c r="AK30" s="104"/>
    </row>
    <row r="31" spans="1:42" x14ac:dyDescent="0.2">
      <c r="A31" s="3"/>
      <c r="B31" s="11"/>
      <c r="C31" s="4" t="s">
        <v>27</v>
      </c>
      <c r="D31" s="2"/>
      <c r="E31" s="11"/>
      <c r="F31" s="11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117" t="s">
        <v>69</v>
      </c>
      <c r="S31" s="117" t="s">
        <v>4</v>
      </c>
      <c r="X31" s="3"/>
      <c r="Y31" s="3"/>
      <c r="Z31" s="3"/>
      <c r="AA31" s="117" t="s">
        <v>69</v>
      </c>
      <c r="AB31" s="117" t="s">
        <v>4</v>
      </c>
      <c r="AG31" s="3"/>
      <c r="AH31" s="3"/>
      <c r="AI31" s="3"/>
      <c r="AJ31" s="117" t="s">
        <v>69</v>
      </c>
      <c r="AK31" s="117" t="s">
        <v>4</v>
      </c>
    </row>
    <row r="32" spans="1:42" x14ac:dyDescent="0.2">
      <c r="A32" s="3"/>
      <c r="B32" s="3"/>
      <c r="C32" s="3"/>
      <c r="D32" s="3"/>
      <c r="E32" s="3"/>
      <c r="F32" s="3"/>
      <c r="G32" s="3"/>
      <c r="J32" s="117"/>
      <c r="K32" s="117"/>
      <c r="L32" s="117"/>
      <c r="M32" s="117"/>
      <c r="N32" s="117"/>
      <c r="O32" s="82" t="s">
        <v>38</v>
      </c>
      <c r="P32" s="117" t="s">
        <v>193</v>
      </c>
      <c r="Q32" s="60">
        <v>2</v>
      </c>
      <c r="R32" s="44">
        <v>0.25</v>
      </c>
      <c r="S32">
        <f>Q32*R32</f>
        <v>0.5</v>
      </c>
      <c r="X32" s="82" t="s">
        <v>38</v>
      </c>
      <c r="Y32" s="117" t="s">
        <v>195</v>
      </c>
      <c r="Z32" s="60">
        <v>2</v>
      </c>
      <c r="AA32" s="44">
        <v>0.25</v>
      </c>
      <c r="AB32">
        <f>Z32*AA32</f>
        <v>0.5</v>
      </c>
      <c r="AG32" s="82" t="s">
        <v>38</v>
      </c>
      <c r="AH32" s="117" t="s">
        <v>202</v>
      </c>
      <c r="AI32" s="60">
        <v>3</v>
      </c>
      <c r="AJ32" s="44">
        <f>AJ19</f>
        <v>0.5</v>
      </c>
      <c r="AK32">
        <f>AI32*AJ32</f>
        <v>1.5</v>
      </c>
      <c r="AN32" s="337" t="s">
        <v>211</v>
      </c>
      <c r="AO32" s="359"/>
      <c r="AP32" s="125">
        <f>S32+AB32+AK32</f>
        <v>2.5</v>
      </c>
    </row>
    <row r="33" spans="1:42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</row>
    <row r="34" spans="1:42" x14ac:dyDescent="0.2">
      <c r="A34" s="3"/>
      <c r="B34" s="3"/>
      <c r="C34" s="1" t="s">
        <v>24</v>
      </c>
      <c r="D34" s="1"/>
      <c r="E34" s="1"/>
      <c r="F34" s="1"/>
      <c r="G34" s="3"/>
      <c r="H34" s="3"/>
      <c r="I34" s="3"/>
      <c r="J34" s="65" t="s">
        <v>212</v>
      </c>
      <c r="K34" s="3"/>
      <c r="L34" s="3"/>
      <c r="M34" s="3"/>
      <c r="N34" s="3"/>
      <c r="O34" s="3"/>
      <c r="P34" s="3"/>
      <c r="Q34" s="3"/>
      <c r="R34" s="3"/>
      <c r="U34" s="359" t="s">
        <v>186</v>
      </c>
      <c r="V34" s="359"/>
      <c r="W34" s="359"/>
      <c r="X34" s="359"/>
      <c r="Y34" s="359"/>
      <c r="AD34" s="337" t="s">
        <v>203</v>
      </c>
      <c r="AE34" s="359"/>
      <c r="AF34" s="359"/>
      <c r="AG34" s="359"/>
      <c r="AH34" s="359"/>
    </row>
    <row r="35" spans="1:42" x14ac:dyDescent="0.2">
      <c r="A35" s="3"/>
      <c r="B35" s="24"/>
      <c r="C35" s="333" t="s">
        <v>611</v>
      </c>
      <c r="D35" s="322"/>
      <c r="E35" s="322"/>
      <c r="F35" s="323"/>
      <c r="G35" s="17"/>
      <c r="H35" s="115"/>
      <c r="I35" s="3"/>
      <c r="J35" s="3"/>
      <c r="K35" s="3"/>
      <c r="L35" s="3"/>
      <c r="M35" s="3"/>
      <c r="N35" s="3"/>
      <c r="O35" s="3"/>
      <c r="P35" s="3"/>
      <c r="Q35" s="3"/>
      <c r="R35" s="3"/>
    </row>
    <row r="36" spans="1:42" ht="22.5" customHeight="1" x14ac:dyDescent="0.2">
      <c r="A36" s="10"/>
      <c r="B36" s="20" t="s">
        <v>26</v>
      </c>
      <c r="C36" s="405" t="s">
        <v>612</v>
      </c>
      <c r="D36" s="389"/>
      <c r="E36" s="389"/>
      <c r="F36" s="409"/>
      <c r="G36" s="17"/>
      <c r="H36" s="116" t="s">
        <v>187</v>
      </c>
      <c r="I36" s="3">
        <v>4</v>
      </c>
      <c r="J36" s="80" t="s">
        <v>95</v>
      </c>
      <c r="K36" s="371" t="s">
        <v>198</v>
      </c>
      <c r="L36" s="371"/>
      <c r="M36" s="371"/>
      <c r="N36" s="371"/>
      <c r="O36" s="371"/>
      <c r="P36" s="371"/>
      <c r="Q36" s="371"/>
      <c r="R36" s="371"/>
      <c r="S36" s="371"/>
      <c r="U36" s="58" t="s">
        <v>178</v>
      </c>
      <c r="V36" s="56">
        <v>4</v>
      </c>
      <c r="W36" s="371" t="s">
        <v>188</v>
      </c>
      <c r="X36" s="371"/>
      <c r="Y36" s="371"/>
      <c r="Z36" s="371"/>
      <c r="AA36" s="371"/>
      <c r="AB36" s="371"/>
      <c r="AD36" s="58" t="s">
        <v>59</v>
      </c>
      <c r="AE36" s="56">
        <v>4</v>
      </c>
      <c r="AF36" s="124" t="s">
        <v>206</v>
      </c>
      <c r="AG36" s="104"/>
      <c r="AH36" s="104"/>
      <c r="AI36" s="104"/>
      <c r="AJ36" s="104"/>
      <c r="AK36" s="104"/>
    </row>
    <row r="37" spans="1:42" ht="22.5" customHeight="1" x14ac:dyDescent="0.2">
      <c r="A37" s="10"/>
      <c r="B37" s="5" t="str">
        <f>Criteria1.1.2!C38</f>
        <v xml:space="preserve"> Fundamental rights and freedoms will continue to be enhanced in light of universal criteria and practice</v>
      </c>
      <c r="C37" s="324" t="s">
        <v>549</v>
      </c>
      <c r="D37" s="325"/>
      <c r="E37" s="325"/>
      <c r="F37" s="326"/>
      <c r="G37" s="17"/>
      <c r="H37" s="122" t="s">
        <v>196</v>
      </c>
      <c r="I37" s="3">
        <v>3</v>
      </c>
      <c r="J37" s="80" t="s">
        <v>96</v>
      </c>
      <c r="K37" s="371" t="s">
        <v>200</v>
      </c>
      <c r="L37" s="371"/>
      <c r="M37" s="371"/>
      <c r="N37" s="371"/>
      <c r="O37" s="371"/>
      <c r="P37" s="371"/>
      <c r="Q37" s="371"/>
      <c r="R37" s="371"/>
      <c r="S37" s="371"/>
      <c r="U37" s="58" t="s">
        <v>120</v>
      </c>
      <c r="V37" s="56">
        <v>3</v>
      </c>
      <c r="W37" s="371" t="s">
        <v>192</v>
      </c>
      <c r="X37" s="371"/>
      <c r="Y37" s="371"/>
      <c r="Z37" s="371"/>
      <c r="AA37" s="371"/>
      <c r="AB37" s="371"/>
      <c r="AD37" s="58" t="s">
        <v>61</v>
      </c>
      <c r="AE37" s="56">
        <v>3</v>
      </c>
      <c r="AF37" s="124" t="s">
        <v>207</v>
      </c>
      <c r="AG37" s="104"/>
      <c r="AH37" s="104"/>
      <c r="AI37" s="104"/>
      <c r="AJ37" s="104"/>
      <c r="AK37" s="104"/>
    </row>
    <row r="38" spans="1:42" ht="22.5" customHeight="1" x14ac:dyDescent="0.2">
      <c r="A38" s="10"/>
      <c r="B38" s="5" t="str">
        <f>Criteria1.1.2!D38</f>
        <v>The sphere of freedoms will be enhanced, allowing for a more prosperous and content life for individuals and society; a Constitution which is inclusive, pluralist and integrationist will be prepared with the widest consensus</v>
      </c>
      <c r="C38" s="324" t="s">
        <v>549</v>
      </c>
      <c r="D38" s="325"/>
      <c r="E38" s="325"/>
      <c r="F38" s="326"/>
      <c r="G38" s="17"/>
      <c r="H38" s="122" t="s">
        <v>197</v>
      </c>
      <c r="I38" s="3">
        <v>2</v>
      </c>
      <c r="J38" s="80" t="s">
        <v>97</v>
      </c>
      <c r="K38" s="371"/>
      <c r="L38" s="371"/>
      <c r="M38" s="371"/>
      <c r="N38" s="371"/>
      <c r="O38" s="371"/>
      <c r="P38" s="371"/>
      <c r="Q38" s="371"/>
      <c r="R38" s="371"/>
      <c r="S38" s="371"/>
      <c r="U38" s="58" t="s">
        <v>63</v>
      </c>
      <c r="V38" s="56">
        <v>2</v>
      </c>
      <c r="W38" s="371" t="s">
        <v>191</v>
      </c>
      <c r="X38" s="371"/>
      <c r="Y38" s="371"/>
      <c r="Z38" s="371"/>
      <c r="AA38" s="371"/>
      <c r="AB38" s="371"/>
      <c r="AD38" s="58" t="s">
        <v>63</v>
      </c>
      <c r="AE38" s="56">
        <v>2</v>
      </c>
      <c r="AF38" s="124" t="s">
        <v>208</v>
      </c>
      <c r="AG38" s="104"/>
      <c r="AH38" s="104"/>
      <c r="AI38" s="104"/>
      <c r="AJ38" s="104"/>
      <c r="AK38" s="104"/>
    </row>
    <row r="39" spans="1:42" ht="22.5" customHeight="1" x14ac:dyDescent="0.2">
      <c r="A39" s="10"/>
      <c r="B39" s="5" t="str">
        <f>Criteria1.1.2!I38</f>
        <v>Tax incentives will be reviewed and developed for financial support provided by real and legal persons to CSOs in order for the latter to contribute more to the development process</v>
      </c>
      <c r="C39" s="324" t="s">
        <v>549</v>
      </c>
      <c r="D39" s="325"/>
      <c r="E39" s="325"/>
      <c r="F39" s="326"/>
      <c r="G39" s="17"/>
      <c r="H39" s="123" t="s">
        <v>124</v>
      </c>
      <c r="I39" s="65">
        <v>1</v>
      </c>
      <c r="J39" s="80" t="s">
        <v>98</v>
      </c>
      <c r="K39" s="371"/>
      <c r="L39" s="371"/>
      <c r="M39" s="371"/>
      <c r="N39" s="371"/>
      <c r="O39" s="371"/>
      <c r="P39" s="371"/>
      <c r="Q39" s="371"/>
      <c r="R39" s="371"/>
      <c r="S39" s="371"/>
      <c r="U39" s="58" t="s">
        <v>124</v>
      </c>
      <c r="V39" s="56">
        <v>1</v>
      </c>
      <c r="W39" s="371" t="s">
        <v>189</v>
      </c>
      <c r="X39" s="371"/>
      <c r="Y39" s="371"/>
      <c r="Z39" s="371"/>
      <c r="AA39" s="371"/>
      <c r="AB39" s="371"/>
      <c r="AD39" s="58" t="s">
        <v>204</v>
      </c>
      <c r="AE39" s="56">
        <v>1</v>
      </c>
      <c r="AF39" s="124" t="s">
        <v>209</v>
      </c>
      <c r="AG39" s="104"/>
      <c r="AH39" s="104"/>
      <c r="AI39" s="104"/>
      <c r="AJ39" s="104"/>
      <c r="AK39" s="104"/>
    </row>
    <row r="40" spans="1:42" ht="22.5" customHeight="1" x14ac:dyDescent="0.2">
      <c r="A40" s="10"/>
      <c r="B40" s="221" t="s">
        <v>590</v>
      </c>
      <c r="C40" s="324" t="s">
        <v>549</v>
      </c>
      <c r="D40" s="325"/>
      <c r="E40" s="325"/>
      <c r="F40" s="326"/>
      <c r="G40" s="17"/>
      <c r="H40" s="115"/>
      <c r="I40" s="65">
        <v>0</v>
      </c>
      <c r="J40" s="80" t="s">
        <v>99</v>
      </c>
      <c r="K40" s="371" t="s">
        <v>199</v>
      </c>
      <c r="L40" s="371"/>
      <c r="M40" s="371"/>
      <c r="N40" s="371"/>
      <c r="O40" s="371"/>
      <c r="P40" s="371"/>
      <c r="Q40" s="371"/>
      <c r="R40" s="371"/>
      <c r="S40" s="371"/>
      <c r="W40" s="371" t="s">
        <v>190</v>
      </c>
      <c r="X40" s="371"/>
      <c r="Y40" s="371"/>
      <c r="Z40" s="371"/>
      <c r="AA40" s="371"/>
      <c r="AB40" s="371"/>
      <c r="AD40" s="76" t="s">
        <v>205</v>
      </c>
      <c r="AF40" s="124" t="s">
        <v>210</v>
      </c>
      <c r="AG40" s="104"/>
      <c r="AH40" s="104"/>
      <c r="AI40" s="104"/>
      <c r="AJ40" s="104"/>
      <c r="AK40" s="104"/>
    </row>
    <row r="41" spans="1:42" ht="22.5" customHeight="1" x14ac:dyDescent="0.2">
      <c r="A41" s="10"/>
      <c r="B41" s="221" t="s">
        <v>591</v>
      </c>
      <c r="C41" s="324" t="s">
        <v>549</v>
      </c>
      <c r="D41" s="325"/>
      <c r="E41" s="325"/>
      <c r="F41" s="326"/>
      <c r="G41" s="17"/>
      <c r="H41" s="3"/>
      <c r="I41" s="3"/>
      <c r="J41" s="3"/>
      <c r="K41" s="3"/>
      <c r="L41" s="3"/>
      <c r="M41" s="3"/>
      <c r="N41" s="3"/>
      <c r="O41" s="3"/>
      <c r="P41" s="3"/>
      <c r="Q41" s="3"/>
      <c r="R41" s="117" t="s">
        <v>69</v>
      </c>
      <c r="S41" s="117" t="s">
        <v>4</v>
      </c>
      <c r="X41" s="3"/>
      <c r="Y41" s="3"/>
      <c r="Z41" s="3"/>
      <c r="AA41" s="117" t="s">
        <v>69</v>
      </c>
      <c r="AB41" s="117" t="s">
        <v>4</v>
      </c>
      <c r="AG41" s="3"/>
      <c r="AH41" s="3"/>
      <c r="AI41" s="3"/>
      <c r="AJ41" s="117" t="s">
        <v>69</v>
      </c>
      <c r="AK41" s="117" t="s">
        <v>4</v>
      </c>
    </row>
    <row r="42" spans="1:42" ht="22.5" customHeight="1" x14ac:dyDescent="0.2">
      <c r="A42" s="207"/>
      <c r="B42" s="221" t="s">
        <v>592</v>
      </c>
      <c r="C42" s="399"/>
      <c r="D42" s="400"/>
      <c r="E42" s="400"/>
      <c r="F42" s="401"/>
      <c r="G42" s="17"/>
      <c r="H42" s="3"/>
      <c r="I42" s="3"/>
      <c r="J42" s="3"/>
      <c r="K42" s="3"/>
      <c r="L42" s="3"/>
      <c r="M42" s="3"/>
      <c r="N42" s="3"/>
      <c r="O42" s="3"/>
      <c r="P42" s="3"/>
      <c r="Q42" s="3"/>
      <c r="R42" s="117"/>
      <c r="S42" s="117"/>
      <c r="X42" s="3"/>
      <c r="Y42" s="3"/>
      <c r="Z42" s="3"/>
      <c r="AA42" s="117"/>
      <c r="AB42" s="117"/>
      <c r="AG42" s="3"/>
      <c r="AH42" s="3"/>
      <c r="AI42" s="3"/>
      <c r="AJ42" s="117"/>
      <c r="AK42" s="117"/>
    </row>
    <row r="43" spans="1:42" ht="22.5" customHeight="1" x14ac:dyDescent="0.2">
      <c r="A43" s="207"/>
      <c r="B43" s="221" t="s">
        <v>593</v>
      </c>
      <c r="C43" s="398"/>
      <c r="D43" s="331"/>
      <c r="E43" s="331"/>
      <c r="F43" s="332"/>
      <c r="G43" s="17"/>
      <c r="H43" s="3"/>
      <c r="I43" s="3"/>
      <c r="J43" s="3"/>
      <c r="K43" s="3"/>
      <c r="L43" s="3"/>
      <c r="M43" s="3"/>
      <c r="N43" s="3"/>
      <c r="O43" s="3"/>
      <c r="P43" s="3"/>
      <c r="Q43" s="3"/>
      <c r="R43" s="117"/>
      <c r="S43" s="117"/>
      <c r="X43" s="3"/>
      <c r="Y43" s="3"/>
      <c r="Z43" s="3"/>
      <c r="AA43" s="117"/>
      <c r="AB43" s="117"/>
      <c r="AG43" s="3"/>
      <c r="AH43" s="3"/>
      <c r="AI43" s="3"/>
      <c r="AJ43" s="117"/>
      <c r="AK43" s="117"/>
    </row>
    <row r="44" spans="1:42" ht="22.5" customHeight="1" x14ac:dyDescent="0.2">
      <c r="A44" s="207"/>
      <c r="B44" s="252" t="s">
        <v>595</v>
      </c>
      <c r="C44" s="398"/>
      <c r="D44" s="331"/>
      <c r="E44" s="331"/>
      <c r="F44" s="332"/>
      <c r="G44" s="17"/>
      <c r="H44" s="3"/>
      <c r="I44" s="3"/>
      <c r="J44" s="3"/>
      <c r="K44" s="3"/>
      <c r="L44" s="3"/>
      <c r="M44" s="3"/>
      <c r="N44" s="3"/>
      <c r="O44" s="3"/>
      <c r="P44" s="3"/>
      <c r="Q44" s="3"/>
      <c r="R44" s="117"/>
      <c r="S44" s="117"/>
      <c r="X44" s="3"/>
      <c r="Y44" s="3"/>
      <c r="Z44" s="3"/>
      <c r="AA44" s="117"/>
      <c r="AB44" s="117"/>
      <c r="AG44" s="3"/>
      <c r="AH44" s="3"/>
      <c r="AI44" s="3"/>
      <c r="AJ44" s="117"/>
      <c r="AK44" s="117"/>
    </row>
    <row r="45" spans="1:42" ht="22.5" customHeight="1" x14ac:dyDescent="0.2">
      <c r="A45" s="207"/>
      <c r="B45" s="221" t="s">
        <v>596</v>
      </c>
      <c r="C45" s="398"/>
      <c r="D45" s="331"/>
      <c r="E45" s="331"/>
      <c r="F45" s="332"/>
      <c r="G45" s="17"/>
      <c r="H45" s="3"/>
      <c r="I45" s="3"/>
      <c r="J45" s="3"/>
      <c r="K45" s="3"/>
      <c r="L45" s="3"/>
      <c r="M45" s="3"/>
      <c r="N45" s="3"/>
      <c r="O45" s="3"/>
      <c r="P45" s="3"/>
      <c r="Q45" s="3"/>
      <c r="R45" s="117"/>
      <c r="S45" s="117"/>
      <c r="X45" s="3"/>
      <c r="Y45" s="3"/>
      <c r="Z45" s="3"/>
      <c r="AA45" s="117"/>
      <c r="AB45" s="117"/>
      <c r="AG45" s="3"/>
      <c r="AH45" s="3"/>
      <c r="AI45" s="3"/>
      <c r="AJ45" s="117"/>
      <c r="AK45" s="117"/>
    </row>
    <row r="46" spans="1:42" ht="22.5" customHeight="1" x14ac:dyDescent="0.2">
      <c r="A46" s="10"/>
      <c r="B46" s="5">
        <f>Criteria1.1.2!O38</f>
        <v>0</v>
      </c>
      <c r="C46" s="334"/>
      <c r="D46" s="325"/>
      <c r="E46" s="325"/>
      <c r="F46" s="326"/>
      <c r="G46" s="17"/>
      <c r="J46" s="117"/>
      <c r="K46" s="117"/>
      <c r="L46" s="117"/>
      <c r="M46" s="117"/>
      <c r="N46" s="117"/>
      <c r="O46" s="82" t="s">
        <v>38</v>
      </c>
      <c r="P46" s="117" t="s">
        <v>193</v>
      </c>
      <c r="Q46" s="60">
        <v>2</v>
      </c>
      <c r="R46" s="44">
        <v>0.25</v>
      </c>
      <c r="S46">
        <f>Q46*R46</f>
        <v>0.5</v>
      </c>
      <c r="X46" s="82" t="s">
        <v>38</v>
      </c>
      <c r="Y46" s="117" t="s">
        <v>195</v>
      </c>
      <c r="Z46" s="60">
        <v>2</v>
      </c>
      <c r="AA46" s="44">
        <v>0.25</v>
      </c>
      <c r="AB46">
        <f>Z46*AA46</f>
        <v>0.5</v>
      </c>
      <c r="AG46" s="82" t="s">
        <v>38</v>
      </c>
      <c r="AH46" s="117" t="s">
        <v>202</v>
      </c>
      <c r="AI46" s="60">
        <v>2</v>
      </c>
      <c r="AJ46" s="44">
        <f>AJ32</f>
        <v>0.5</v>
      </c>
      <c r="AK46">
        <f>AI46*AJ46</f>
        <v>1</v>
      </c>
      <c r="AN46" s="337" t="s">
        <v>211</v>
      </c>
      <c r="AO46" s="359"/>
      <c r="AP46" s="125">
        <f>S46+AB46+AK46</f>
        <v>2</v>
      </c>
    </row>
    <row r="47" spans="1:42" x14ac:dyDescent="0.2">
      <c r="A47" s="3"/>
      <c r="B47" s="11"/>
      <c r="C47" s="4" t="s">
        <v>27</v>
      </c>
      <c r="D47" s="2"/>
      <c r="E47" s="11"/>
      <c r="F47" s="11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42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42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42" x14ac:dyDescent="0.2">
      <c r="A50" s="3"/>
      <c r="B50" s="3"/>
      <c r="C50" s="1" t="s">
        <v>24</v>
      </c>
      <c r="D50" s="1"/>
      <c r="E50" s="1"/>
      <c r="F50" s="1"/>
      <c r="G50" s="3"/>
      <c r="H50" s="3"/>
      <c r="I50" s="3"/>
      <c r="J50" s="65" t="s">
        <v>212</v>
      </c>
      <c r="K50" s="3"/>
      <c r="L50" s="3"/>
      <c r="M50" s="3"/>
      <c r="N50" s="3"/>
      <c r="O50" s="3"/>
      <c r="P50" s="3"/>
      <c r="Q50" s="3"/>
      <c r="R50" s="3"/>
      <c r="U50" s="359" t="s">
        <v>186</v>
      </c>
      <c r="V50" s="359"/>
      <c r="W50" s="359"/>
      <c r="X50" s="359"/>
      <c r="Y50" s="359"/>
      <c r="AD50" s="337" t="s">
        <v>203</v>
      </c>
      <c r="AE50" s="359"/>
      <c r="AF50" s="359"/>
      <c r="AG50" s="359"/>
      <c r="AH50" s="359"/>
    </row>
    <row r="51" spans="1:42" x14ac:dyDescent="0.2">
      <c r="A51" s="3"/>
      <c r="B51" s="24"/>
      <c r="C51" s="333" t="s">
        <v>613</v>
      </c>
      <c r="D51" s="322"/>
      <c r="E51" s="322"/>
      <c r="F51" s="323"/>
      <c r="G51" s="17"/>
      <c r="H51" s="115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1:42" ht="50.25" customHeight="1" x14ac:dyDescent="0.2">
      <c r="A52" s="10"/>
      <c r="B52" s="20" t="s">
        <v>26</v>
      </c>
      <c r="C52" s="405" t="s">
        <v>614</v>
      </c>
      <c r="D52" s="389"/>
      <c r="E52" s="389"/>
      <c r="F52" s="390"/>
      <c r="G52" s="17"/>
      <c r="H52" s="116" t="s">
        <v>187</v>
      </c>
      <c r="I52" s="3">
        <v>4</v>
      </c>
      <c r="J52" s="80" t="s">
        <v>95</v>
      </c>
      <c r="K52" s="371" t="s">
        <v>198</v>
      </c>
      <c r="L52" s="371"/>
      <c r="M52" s="371"/>
      <c r="N52" s="371"/>
      <c r="O52" s="371"/>
      <c r="P52" s="371"/>
      <c r="Q52" s="371"/>
      <c r="R52" s="371"/>
      <c r="S52" s="371"/>
      <c r="U52" s="58" t="s">
        <v>178</v>
      </c>
      <c r="V52" s="56">
        <v>4</v>
      </c>
      <c r="W52" s="371" t="s">
        <v>188</v>
      </c>
      <c r="X52" s="371"/>
      <c r="Y52" s="371"/>
      <c r="Z52" s="371"/>
      <c r="AA52" s="371"/>
      <c r="AB52" s="371"/>
      <c r="AD52" s="58" t="s">
        <v>59</v>
      </c>
      <c r="AE52" s="56">
        <v>4</v>
      </c>
      <c r="AF52" s="124" t="s">
        <v>206</v>
      </c>
      <c r="AG52" s="104"/>
      <c r="AH52" s="104"/>
      <c r="AI52" s="104"/>
      <c r="AJ52" s="104"/>
      <c r="AK52" s="104"/>
    </row>
    <row r="53" spans="1:42" ht="36" customHeight="1" x14ac:dyDescent="0.2">
      <c r="A53" s="10"/>
      <c r="B53" s="5" t="s">
        <v>615</v>
      </c>
      <c r="C53" s="324" t="s">
        <v>549</v>
      </c>
      <c r="D53" s="325"/>
      <c r="E53" s="325"/>
      <c r="F53" s="326"/>
      <c r="G53" s="17"/>
      <c r="H53" s="122" t="s">
        <v>196</v>
      </c>
      <c r="I53" s="3">
        <v>3</v>
      </c>
      <c r="J53" s="80" t="s">
        <v>96</v>
      </c>
      <c r="K53" s="371" t="s">
        <v>200</v>
      </c>
      <c r="L53" s="371"/>
      <c r="M53" s="371"/>
      <c r="N53" s="371"/>
      <c r="O53" s="371"/>
      <c r="P53" s="371"/>
      <c r="Q53" s="371"/>
      <c r="R53" s="371"/>
      <c r="S53" s="371"/>
      <c r="U53" s="58" t="s">
        <v>120</v>
      </c>
      <c r="V53" s="56">
        <v>3</v>
      </c>
      <c r="W53" s="371" t="s">
        <v>192</v>
      </c>
      <c r="X53" s="371"/>
      <c r="Y53" s="371"/>
      <c r="Z53" s="371"/>
      <c r="AA53" s="371"/>
      <c r="AB53" s="371"/>
      <c r="AD53" s="58" t="s">
        <v>61</v>
      </c>
      <c r="AE53" s="56">
        <v>3</v>
      </c>
      <c r="AF53" s="124" t="s">
        <v>207</v>
      </c>
      <c r="AG53" s="104"/>
      <c r="AH53" s="104"/>
      <c r="AI53" s="104"/>
      <c r="AJ53" s="104"/>
      <c r="AK53" s="104"/>
    </row>
    <row r="54" spans="1:42" ht="36.75" customHeight="1" x14ac:dyDescent="0.2">
      <c r="A54" s="10"/>
      <c r="B54" s="5" t="s">
        <v>616</v>
      </c>
      <c r="C54" s="334"/>
      <c r="D54" s="325"/>
      <c r="E54" s="325"/>
      <c r="F54" s="326"/>
      <c r="G54" s="17"/>
      <c r="H54" s="122" t="s">
        <v>197</v>
      </c>
      <c r="I54" s="3">
        <v>2</v>
      </c>
      <c r="J54" s="80" t="s">
        <v>97</v>
      </c>
      <c r="K54" s="371"/>
      <c r="L54" s="371"/>
      <c r="M54" s="371"/>
      <c r="N54" s="371"/>
      <c r="O54" s="371"/>
      <c r="P54" s="371"/>
      <c r="Q54" s="371"/>
      <c r="R54" s="371"/>
      <c r="S54" s="371"/>
      <c r="U54" s="58" t="s">
        <v>63</v>
      </c>
      <c r="V54" s="56">
        <v>2</v>
      </c>
      <c r="W54" s="371" t="s">
        <v>191</v>
      </c>
      <c r="X54" s="371"/>
      <c r="Y54" s="371"/>
      <c r="Z54" s="371"/>
      <c r="AA54" s="371"/>
      <c r="AB54" s="371"/>
      <c r="AD54" s="58" t="s">
        <v>63</v>
      </c>
      <c r="AE54" s="56">
        <v>2</v>
      </c>
      <c r="AF54" s="124" t="s">
        <v>208</v>
      </c>
      <c r="AG54" s="104"/>
      <c r="AH54" s="104"/>
      <c r="AI54" s="104"/>
      <c r="AJ54" s="104"/>
      <c r="AK54" s="104"/>
    </row>
    <row r="55" spans="1:42" ht="36.75" customHeight="1" x14ac:dyDescent="0.2">
      <c r="A55" s="207"/>
      <c r="B55" s="5" t="s">
        <v>558</v>
      </c>
      <c r="C55" s="398"/>
      <c r="D55" s="331"/>
      <c r="E55" s="331"/>
      <c r="F55" s="332"/>
      <c r="G55" s="17"/>
      <c r="H55" s="122"/>
      <c r="I55" s="3"/>
      <c r="J55" s="80"/>
      <c r="K55" s="240"/>
      <c r="L55" s="240"/>
      <c r="M55" s="240"/>
      <c r="N55" s="240"/>
      <c r="O55" s="240"/>
      <c r="P55" s="240"/>
      <c r="Q55" s="240"/>
      <c r="R55" s="240"/>
      <c r="S55" s="240"/>
      <c r="U55" s="58"/>
      <c r="V55" s="56"/>
      <c r="W55" s="240"/>
      <c r="X55" s="240"/>
      <c r="Y55" s="240"/>
      <c r="Z55" s="240"/>
      <c r="AA55" s="240"/>
      <c r="AB55" s="240"/>
      <c r="AD55" s="58"/>
      <c r="AE55" s="56"/>
      <c r="AF55" s="241"/>
      <c r="AG55" s="240"/>
      <c r="AH55" s="240"/>
      <c r="AI55" s="240"/>
      <c r="AJ55" s="240"/>
      <c r="AK55" s="240"/>
    </row>
    <row r="56" spans="1:42" ht="43.5" customHeight="1" x14ac:dyDescent="0.2">
      <c r="A56" s="10"/>
      <c r="B56" s="5" t="s">
        <v>617</v>
      </c>
      <c r="C56" s="324" t="s">
        <v>549</v>
      </c>
      <c r="D56" s="325"/>
      <c r="E56" s="325"/>
      <c r="F56" s="326"/>
      <c r="G56" s="17"/>
      <c r="H56" s="123" t="s">
        <v>124</v>
      </c>
      <c r="I56" s="65">
        <v>1</v>
      </c>
      <c r="J56" s="80" t="s">
        <v>98</v>
      </c>
      <c r="K56" s="371"/>
      <c r="L56" s="371"/>
      <c r="M56" s="371"/>
      <c r="N56" s="371"/>
      <c r="O56" s="371"/>
      <c r="P56" s="371"/>
      <c r="Q56" s="371"/>
      <c r="R56" s="371"/>
      <c r="S56" s="371"/>
      <c r="U56" s="58" t="s">
        <v>124</v>
      </c>
      <c r="V56" s="56">
        <v>1</v>
      </c>
      <c r="W56" s="371" t="s">
        <v>189</v>
      </c>
      <c r="X56" s="371"/>
      <c r="Y56" s="371"/>
      <c r="Z56" s="371"/>
      <c r="AA56" s="371"/>
      <c r="AB56" s="371"/>
      <c r="AD56" s="58" t="s">
        <v>204</v>
      </c>
      <c r="AE56" s="56">
        <v>1</v>
      </c>
      <c r="AF56" s="124" t="s">
        <v>209</v>
      </c>
      <c r="AG56" s="104"/>
      <c r="AH56" s="104"/>
      <c r="AI56" s="104"/>
      <c r="AJ56" s="104"/>
      <c r="AK56" s="104"/>
    </row>
    <row r="57" spans="1:42" x14ac:dyDescent="0.2">
      <c r="A57" s="3"/>
      <c r="B57" s="11"/>
      <c r="C57" s="4" t="s">
        <v>27</v>
      </c>
      <c r="D57" s="2"/>
      <c r="E57" s="11"/>
      <c r="F57" s="11"/>
      <c r="G57" s="3"/>
      <c r="H57" s="115"/>
      <c r="I57" s="65">
        <v>0</v>
      </c>
      <c r="J57" s="80" t="s">
        <v>99</v>
      </c>
      <c r="K57" s="371" t="s">
        <v>199</v>
      </c>
      <c r="L57" s="371"/>
      <c r="M57" s="371"/>
      <c r="N57" s="371"/>
      <c r="O57" s="371"/>
      <c r="P57" s="371"/>
      <c r="Q57" s="371"/>
      <c r="R57" s="371"/>
      <c r="S57" s="371"/>
      <c r="W57" s="371" t="s">
        <v>190</v>
      </c>
      <c r="X57" s="371"/>
      <c r="Y57" s="371"/>
      <c r="Z57" s="371"/>
      <c r="AA57" s="371"/>
      <c r="AB57" s="371"/>
      <c r="AD57" s="76" t="s">
        <v>205</v>
      </c>
      <c r="AF57" s="124" t="s">
        <v>210</v>
      </c>
      <c r="AG57" s="104"/>
      <c r="AH57" s="104"/>
      <c r="AI57" s="104"/>
      <c r="AJ57" s="104"/>
      <c r="AK57" s="104"/>
    </row>
    <row r="58" spans="1:42" ht="12.75" customHeight="1" x14ac:dyDescent="0.2">
      <c r="H58" s="3"/>
      <c r="I58" s="3"/>
      <c r="J58" s="3"/>
      <c r="K58" s="3"/>
      <c r="L58" s="3"/>
      <c r="M58" s="3"/>
      <c r="N58" s="3"/>
      <c r="O58" s="3"/>
      <c r="P58" s="3"/>
      <c r="Q58" s="3"/>
      <c r="R58" s="117" t="s">
        <v>69</v>
      </c>
      <c r="S58" s="117" t="s">
        <v>4</v>
      </c>
      <c r="X58" s="3"/>
      <c r="Y58" s="3"/>
      <c r="Z58" s="3"/>
      <c r="AA58" s="117" t="s">
        <v>69</v>
      </c>
      <c r="AB58" s="117" t="s">
        <v>4</v>
      </c>
      <c r="AG58" s="3"/>
      <c r="AH58" s="3"/>
      <c r="AI58" s="3"/>
      <c r="AJ58" s="117" t="s">
        <v>69</v>
      </c>
      <c r="AK58" s="117" t="s">
        <v>4</v>
      </c>
    </row>
    <row r="59" spans="1:42" ht="12.75" customHeight="1" x14ac:dyDescent="0.2">
      <c r="J59" s="117"/>
      <c r="K59" s="117"/>
      <c r="L59" s="117"/>
      <c r="M59" s="117"/>
      <c r="N59" s="117"/>
      <c r="O59" s="82" t="s">
        <v>38</v>
      </c>
      <c r="P59" s="117" t="s">
        <v>193</v>
      </c>
      <c r="Q59" s="60">
        <v>2</v>
      </c>
      <c r="R59" s="44">
        <v>0.25</v>
      </c>
      <c r="S59">
        <f>Q59*R59</f>
        <v>0.5</v>
      </c>
      <c r="X59" s="82" t="s">
        <v>38</v>
      </c>
      <c r="Y59" s="117" t="s">
        <v>195</v>
      </c>
      <c r="Z59" s="60">
        <v>4</v>
      </c>
      <c r="AA59" s="44">
        <v>0.25</v>
      </c>
      <c r="AB59">
        <f>Z59*AA59</f>
        <v>1</v>
      </c>
      <c r="AG59" s="82" t="s">
        <v>38</v>
      </c>
      <c r="AH59" s="117" t="s">
        <v>202</v>
      </c>
      <c r="AI59" s="60">
        <v>3</v>
      </c>
      <c r="AJ59" s="44">
        <f>AJ32</f>
        <v>0.5</v>
      </c>
      <c r="AK59">
        <f>AI59*AJ59</f>
        <v>1.5</v>
      </c>
      <c r="AN59" s="337" t="s">
        <v>211</v>
      </c>
      <c r="AO59" s="359"/>
      <c r="AP59" s="125">
        <f>S59+AB59+AK59</f>
        <v>3</v>
      </c>
    </row>
    <row r="60" spans="1:42" ht="12.75" customHeight="1" x14ac:dyDescent="0.2">
      <c r="B60" s="3"/>
      <c r="C60" s="1" t="s">
        <v>24</v>
      </c>
      <c r="D60" s="1"/>
      <c r="E60" s="1"/>
      <c r="F60" s="1"/>
    </row>
    <row r="61" spans="1:42" ht="12.75" customHeight="1" x14ac:dyDescent="0.2">
      <c r="B61" s="24"/>
      <c r="C61" s="410" t="s">
        <v>32</v>
      </c>
      <c r="D61" s="322"/>
      <c r="E61" s="322"/>
      <c r="F61" s="323"/>
      <c r="H61" s="3"/>
      <c r="I61" s="3"/>
      <c r="J61" s="65" t="s">
        <v>212</v>
      </c>
      <c r="K61" s="3"/>
      <c r="L61" s="3"/>
      <c r="M61" s="3"/>
      <c r="N61" s="3"/>
      <c r="O61" s="3"/>
      <c r="P61" s="3"/>
      <c r="Q61" s="3"/>
      <c r="R61" s="3"/>
      <c r="U61" s="359" t="s">
        <v>186</v>
      </c>
      <c r="V61" s="359"/>
      <c r="W61" s="359"/>
      <c r="X61" s="359"/>
      <c r="Y61" s="359"/>
      <c r="AD61" s="337" t="s">
        <v>203</v>
      </c>
      <c r="AE61" s="359"/>
      <c r="AF61" s="359"/>
      <c r="AG61" s="359"/>
      <c r="AH61" s="359"/>
    </row>
    <row r="62" spans="1:42" ht="57.95" customHeight="1" x14ac:dyDescent="0.2">
      <c r="B62" s="26" t="s">
        <v>26</v>
      </c>
      <c r="C62" s="388" t="s">
        <v>686</v>
      </c>
      <c r="D62" s="389"/>
      <c r="E62" s="389"/>
      <c r="F62" s="390"/>
      <c r="H62" s="115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1:42" ht="24" x14ac:dyDescent="0.2">
      <c r="B63" s="5" t="s">
        <v>675</v>
      </c>
      <c r="C63" s="411" t="s">
        <v>549</v>
      </c>
      <c r="D63" s="325"/>
      <c r="E63" s="325"/>
      <c r="F63" s="326"/>
      <c r="H63" s="116" t="s">
        <v>187</v>
      </c>
      <c r="I63" s="3">
        <v>4</v>
      </c>
      <c r="J63" s="80" t="s">
        <v>95</v>
      </c>
      <c r="K63" s="371" t="s">
        <v>198</v>
      </c>
      <c r="L63" s="371"/>
      <c r="M63" s="371"/>
      <c r="N63" s="371"/>
      <c r="O63" s="371"/>
      <c r="P63" s="371"/>
      <c r="Q63" s="371"/>
      <c r="R63" s="371"/>
      <c r="S63" s="371"/>
      <c r="U63" s="58" t="s">
        <v>178</v>
      </c>
      <c r="V63" s="56">
        <v>4</v>
      </c>
      <c r="W63" s="371" t="s">
        <v>188</v>
      </c>
      <c r="X63" s="371"/>
      <c r="Y63" s="371"/>
      <c r="Z63" s="371"/>
      <c r="AA63" s="371"/>
      <c r="AB63" s="371"/>
      <c r="AD63" s="58" t="s">
        <v>59</v>
      </c>
      <c r="AE63" s="56">
        <v>4</v>
      </c>
      <c r="AF63" s="124" t="s">
        <v>206</v>
      </c>
      <c r="AG63" s="104"/>
      <c r="AH63" s="104"/>
      <c r="AI63" s="104"/>
      <c r="AJ63" s="104"/>
      <c r="AK63" s="104"/>
    </row>
    <row r="64" spans="1:42" ht="24" x14ac:dyDescent="0.2">
      <c r="B64" s="5" t="s">
        <v>676</v>
      </c>
      <c r="C64" s="411" t="s">
        <v>549</v>
      </c>
      <c r="D64" s="325"/>
      <c r="E64" s="325"/>
      <c r="F64" s="326"/>
      <c r="H64" s="122" t="s">
        <v>196</v>
      </c>
      <c r="I64" s="3">
        <v>3</v>
      </c>
      <c r="J64" s="80" t="s">
        <v>96</v>
      </c>
      <c r="K64" s="371" t="s">
        <v>200</v>
      </c>
      <c r="L64" s="371"/>
      <c r="M64" s="371"/>
      <c r="N64" s="371"/>
      <c r="O64" s="371"/>
      <c r="P64" s="371"/>
      <c r="Q64" s="371"/>
      <c r="R64" s="371"/>
      <c r="S64" s="371"/>
      <c r="U64" s="58" t="s">
        <v>120</v>
      </c>
      <c r="V64" s="56">
        <v>3</v>
      </c>
      <c r="W64" s="371" t="s">
        <v>192</v>
      </c>
      <c r="X64" s="371"/>
      <c r="Y64" s="371"/>
      <c r="Z64" s="371"/>
      <c r="AA64" s="371"/>
      <c r="AB64" s="371"/>
      <c r="AD64" s="58" t="s">
        <v>61</v>
      </c>
      <c r="AE64" s="56">
        <v>3</v>
      </c>
      <c r="AF64" s="124" t="s">
        <v>207</v>
      </c>
      <c r="AG64" s="104"/>
      <c r="AH64" s="104"/>
      <c r="AI64" s="104"/>
      <c r="AJ64" s="104"/>
      <c r="AK64" s="104"/>
    </row>
    <row r="65" spans="2:42" x14ac:dyDescent="0.2">
      <c r="B65" s="5" t="s">
        <v>677</v>
      </c>
      <c r="C65" s="411" t="s">
        <v>549</v>
      </c>
      <c r="D65" s="325"/>
      <c r="E65" s="325"/>
      <c r="F65" s="326"/>
      <c r="H65" s="122" t="s">
        <v>197</v>
      </c>
      <c r="I65" s="3">
        <v>2</v>
      </c>
      <c r="J65" s="80" t="s">
        <v>97</v>
      </c>
      <c r="K65" s="371"/>
      <c r="L65" s="371"/>
      <c r="M65" s="371"/>
      <c r="N65" s="371"/>
      <c r="O65" s="371"/>
      <c r="P65" s="371"/>
      <c r="Q65" s="371"/>
      <c r="R65" s="371"/>
      <c r="S65" s="371"/>
      <c r="U65" s="58" t="s">
        <v>63</v>
      </c>
      <c r="V65" s="56">
        <v>2</v>
      </c>
      <c r="W65" s="371" t="s">
        <v>191</v>
      </c>
      <c r="X65" s="371"/>
      <c r="Y65" s="371"/>
      <c r="Z65" s="371"/>
      <c r="AA65" s="371"/>
      <c r="AB65" s="371"/>
      <c r="AD65" s="58" t="s">
        <v>63</v>
      </c>
      <c r="AE65" s="56">
        <v>2</v>
      </c>
      <c r="AF65" s="124" t="s">
        <v>208</v>
      </c>
      <c r="AG65" s="104"/>
      <c r="AH65" s="104"/>
      <c r="AI65" s="104"/>
      <c r="AJ65" s="104"/>
      <c r="AK65" s="104"/>
    </row>
    <row r="66" spans="2:42" ht="36" x14ac:dyDescent="0.2">
      <c r="B66" s="5" t="s">
        <v>678</v>
      </c>
      <c r="C66" s="411"/>
      <c r="D66" s="325"/>
      <c r="E66" s="325"/>
      <c r="F66" s="326"/>
      <c r="H66" s="123" t="s">
        <v>124</v>
      </c>
      <c r="I66" s="65">
        <v>1</v>
      </c>
      <c r="J66" s="80" t="s">
        <v>98</v>
      </c>
      <c r="K66" s="371"/>
      <c r="L66" s="371"/>
      <c r="M66" s="371"/>
      <c r="N66" s="371"/>
      <c r="O66" s="371"/>
      <c r="P66" s="371"/>
      <c r="Q66" s="371"/>
      <c r="R66" s="371"/>
      <c r="S66" s="371"/>
      <c r="U66" s="58" t="s">
        <v>124</v>
      </c>
      <c r="V66" s="56">
        <v>1</v>
      </c>
      <c r="W66" s="371" t="s">
        <v>189</v>
      </c>
      <c r="X66" s="371"/>
      <c r="Y66" s="371"/>
      <c r="Z66" s="371"/>
      <c r="AA66" s="371"/>
      <c r="AB66" s="371"/>
      <c r="AD66" s="58" t="s">
        <v>204</v>
      </c>
      <c r="AE66" s="56">
        <v>1</v>
      </c>
      <c r="AF66" s="124" t="s">
        <v>209</v>
      </c>
      <c r="AG66" s="104"/>
      <c r="AH66" s="104"/>
      <c r="AI66" s="104"/>
      <c r="AJ66" s="104"/>
      <c r="AK66" s="104"/>
    </row>
    <row r="67" spans="2:42" ht="36" x14ac:dyDescent="0.2">
      <c r="B67" s="5" t="s">
        <v>679</v>
      </c>
      <c r="C67" s="411" t="s">
        <v>549</v>
      </c>
      <c r="D67" s="325"/>
      <c r="E67" s="325"/>
      <c r="F67" s="326"/>
      <c r="H67" s="115"/>
      <c r="I67" s="65">
        <v>0</v>
      </c>
      <c r="J67" s="80" t="s">
        <v>99</v>
      </c>
      <c r="K67" s="371" t="s">
        <v>199</v>
      </c>
      <c r="L67" s="371"/>
      <c r="M67" s="371"/>
      <c r="N67" s="371"/>
      <c r="O67" s="371"/>
      <c r="P67" s="371"/>
      <c r="Q67" s="371"/>
      <c r="R67" s="371"/>
      <c r="S67" s="371"/>
      <c r="W67" s="371" t="s">
        <v>190</v>
      </c>
      <c r="X67" s="371"/>
      <c r="Y67" s="371"/>
      <c r="Z67" s="371"/>
      <c r="AA67" s="371"/>
      <c r="AB67" s="371"/>
      <c r="AD67" s="76" t="s">
        <v>205</v>
      </c>
      <c r="AF67" s="124" t="s">
        <v>210</v>
      </c>
      <c r="AG67" s="104"/>
      <c r="AH67" s="104"/>
      <c r="AI67" s="104"/>
      <c r="AJ67" s="104"/>
      <c r="AK67" s="104"/>
    </row>
    <row r="68" spans="2:42" ht="36" x14ac:dyDescent="0.2">
      <c r="B68" s="5" t="s">
        <v>680</v>
      </c>
      <c r="C68" s="411"/>
      <c r="D68" s="325"/>
      <c r="E68" s="325"/>
      <c r="F68" s="326"/>
      <c r="H68" s="3"/>
      <c r="I68" s="3"/>
      <c r="J68" s="3"/>
      <c r="K68" s="3"/>
      <c r="L68" s="3"/>
      <c r="M68" s="3"/>
      <c r="N68" s="3"/>
      <c r="O68" s="3"/>
      <c r="P68" s="3"/>
      <c r="Q68" s="3"/>
      <c r="R68" s="117" t="s">
        <v>69</v>
      </c>
      <c r="S68" s="117" t="s">
        <v>4</v>
      </c>
      <c r="X68" s="3"/>
      <c r="Y68" s="3"/>
      <c r="Z68" s="3"/>
      <c r="AA68" s="117" t="s">
        <v>69</v>
      </c>
      <c r="AB68" s="117" t="s">
        <v>4</v>
      </c>
      <c r="AG68" s="3"/>
      <c r="AH68" s="3"/>
      <c r="AI68" s="3"/>
      <c r="AJ68" s="117" t="s">
        <v>69</v>
      </c>
      <c r="AK68" s="117" t="s">
        <v>4</v>
      </c>
    </row>
    <row r="69" spans="2:42" ht="24" x14ac:dyDescent="0.2">
      <c r="B69" s="5" t="s">
        <v>681</v>
      </c>
      <c r="C69" s="411" t="s">
        <v>549</v>
      </c>
      <c r="D69" s="325"/>
      <c r="E69" s="325"/>
      <c r="F69" s="326"/>
      <c r="J69" s="117"/>
      <c r="K69" s="117"/>
      <c r="L69" s="117"/>
      <c r="M69" s="117"/>
      <c r="N69" s="117"/>
      <c r="O69" s="82" t="s">
        <v>38</v>
      </c>
      <c r="P69" s="117" t="s">
        <v>193</v>
      </c>
      <c r="Q69" s="60">
        <v>4</v>
      </c>
      <c r="R69" s="44">
        <v>0.25</v>
      </c>
      <c r="S69">
        <f>Q69*R69</f>
        <v>1</v>
      </c>
      <c r="X69" s="82" t="s">
        <v>38</v>
      </c>
      <c r="Y69" s="117" t="s">
        <v>195</v>
      </c>
      <c r="Z69" s="60">
        <v>4</v>
      </c>
      <c r="AA69" s="44">
        <v>0.25</v>
      </c>
      <c r="AB69">
        <f>Z69*AA69</f>
        <v>1</v>
      </c>
      <c r="AG69" s="82" t="s">
        <v>38</v>
      </c>
      <c r="AH69" s="117" t="s">
        <v>202</v>
      </c>
      <c r="AI69" s="60">
        <v>3</v>
      </c>
      <c r="AJ69" s="44">
        <f>AJ59</f>
        <v>0.5</v>
      </c>
      <c r="AK69">
        <f>AI69*AJ69</f>
        <v>1.5</v>
      </c>
      <c r="AN69" s="337" t="s">
        <v>211</v>
      </c>
      <c r="AO69" s="359"/>
      <c r="AP69" s="125">
        <f>S69+AB69+AK69</f>
        <v>3.5</v>
      </c>
    </row>
    <row r="70" spans="2:42" ht="24" x14ac:dyDescent="0.2">
      <c r="B70" s="5" t="s">
        <v>682</v>
      </c>
      <c r="C70" s="411" t="s">
        <v>549</v>
      </c>
      <c r="D70" s="325"/>
      <c r="E70" s="325"/>
      <c r="F70" s="326"/>
    </row>
    <row r="71" spans="2:42" ht="24" x14ac:dyDescent="0.2">
      <c r="B71" s="5" t="s">
        <v>683</v>
      </c>
      <c r="C71" s="411"/>
      <c r="D71" s="325"/>
      <c r="E71" s="325"/>
      <c r="F71" s="326"/>
    </row>
    <row r="72" spans="2:42" ht="12.75" customHeight="1" x14ac:dyDescent="0.2">
      <c r="C72" s="33" t="s">
        <v>27</v>
      </c>
    </row>
    <row r="75" spans="2:42" ht="12.75" customHeight="1" x14ac:dyDescent="0.2">
      <c r="C75" s="1" t="s">
        <v>24</v>
      </c>
    </row>
    <row r="76" spans="2:42" ht="12.75" customHeight="1" x14ac:dyDescent="0.2">
      <c r="C76" s="360" t="s">
        <v>685</v>
      </c>
      <c r="D76" s="361"/>
      <c r="E76" s="361"/>
      <c r="F76" s="362"/>
      <c r="H76" s="3"/>
      <c r="I76" s="3"/>
      <c r="J76" s="65" t="s">
        <v>212</v>
      </c>
      <c r="K76" s="3"/>
      <c r="L76" s="3"/>
      <c r="M76" s="3"/>
      <c r="N76" s="3"/>
      <c r="O76" s="3"/>
      <c r="P76" s="3"/>
      <c r="Q76" s="3"/>
      <c r="R76" s="3"/>
      <c r="U76" s="359" t="s">
        <v>186</v>
      </c>
      <c r="V76" s="359"/>
      <c r="W76" s="359"/>
      <c r="X76" s="359"/>
      <c r="Y76" s="359"/>
      <c r="AD76" s="337" t="s">
        <v>203</v>
      </c>
      <c r="AE76" s="359"/>
      <c r="AF76" s="359"/>
      <c r="AG76" s="359"/>
      <c r="AH76" s="359"/>
    </row>
    <row r="77" spans="2:42" ht="51" customHeight="1" x14ac:dyDescent="0.2">
      <c r="B77" s="35" t="s">
        <v>35</v>
      </c>
      <c r="C77" s="388" t="s">
        <v>714</v>
      </c>
      <c r="D77" s="389"/>
      <c r="E77" s="389"/>
      <c r="F77" s="390"/>
      <c r="H77" s="115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2:42" ht="24" x14ac:dyDescent="0.2">
      <c r="B78" s="5" t="s">
        <v>694</v>
      </c>
      <c r="C78" s="391" t="s">
        <v>549</v>
      </c>
      <c r="D78" s="392"/>
      <c r="E78" s="392"/>
      <c r="F78" s="393"/>
      <c r="H78" s="116" t="s">
        <v>187</v>
      </c>
      <c r="I78" s="3">
        <v>4</v>
      </c>
      <c r="J78" s="80" t="s">
        <v>95</v>
      </c>
      <c r="K78" s="371" t="s">
        <v>198</v>
      </c>
      <c r="L78" s="371"/>
      <c r="M78" s="371"/>
      <c r="N78" s="371"/>
      <c r="O78" s="371"/>
      <c r="P78" s="371"/>
      <c r="Q78" s="371"/>
      <c r="R78" s="371"/>
      <c r="S78" s="371"/>
      <c r="U78" s="58" t="s">
        <v>178</v>
      </c>
      <c r="V78" s="56">
        <v>4</v>
      </c>
      <c r="W78" s="371" t="s">
        <v>188</v>
      </c>
      <c r="X78" s="371"/>
      <c r="Y78" s="371"/>
      <c r="Z78" s="371"/>
      <c r="AA78" s="371"/>
      <c r="AB78" s="371"/>
      <c r="AD78" s="58" t="s">
        <v>59</v>
      </c>
      <c r="AE78" s="56">
        <v>4</v>
      </c>
      <c r="AF78" s="124" t="s">
        <v>206</v>
      </c>
      <c r="AG78" s="104"/>
      <c r="AH78" s="104"/>
      <c r="AI78" s="104"/>
      <c r="AJ78" s="104"/>
      <c r="AK78" s="104"/>
    </row>
    <row r="79" spans="2:42" ht="29.45" customHeight="1" x14ac:dyDescent="0.2">
      <c r="B79" s="5" t="s">
        <v>695</v>
      </c>
      <c r="C79" s="391" t="s">
        <v>549</v>
      </c>
      <c r="D79" s="392"/>
      <c r="E79" s="392"/>
      <c r="F79" s="393"/>
      <c r="H79" s="122" t="s">
        <v>196</v>
      </c>
      <c r="I79" s="3">
        <v>3</v>
      </c>
      <c r="J79" s="80" t="s">
        <v>96</v>
      </c>
      <c r="K79" s="371" t="s">
        <v>200</v>
      </c>
      <c r="L79" s="371"/>
      <c r="M79" s="371"/>
      <c r="N79" s="371"/>
      <c r="O79" s="371"/>
      <c r="P79" s="371"/>
      <c r="Q79" s="371"/>
      <c r="R79" s="371"/>
      <c r="S79" s="371"/>
      <c r="U79" s="58" t="s">
        <v>120</v>
      </c>
      <c r="V79" s="56">
        <v>3</v>
      </c>
      <c r="W79" s="371" t="s">
        <v>192</v>
      </c>
      <c r="X79" s="371"/>
      <c r="Y79" s="371"/>
      <c r="Z79" s="371"/>
      <c r="AA79" s="371"/>
      <c r="AB79" s="371"/>
      <c r="AD79" s="58" t="s">
        <v>61</v>
      </c>
      <c r="AE79" s="56">
        <v>3</v>
      </c>
      <c r="AF79" s="124" t="s">
        <v>207</v>
      </c>
      <c r="AG79" s="104"/>
      <c r="AH79" s="104"/>
      <c r="AI79" s="104"/>
      <c r="AJ79" s="104"/>
      <c r="AK79" s="104"/>
    </row>
    <row r="80" spans="2:42" ht="24" x14ac:dyDescent="0.2">
      <c r="B80" s="5" t="s">
        <v>693</v>
      </c>
      <c r="C80" s="391" t="s">
        <v>549</v>
      </c>
      <c r="D80" s="392"/>
      <c r="E80" s="392"/>
      <c r="F80" s="393"/>
      <c r="H80" s="122" t="s">
        <v>197</v>
      </c>
      <c r="I80" s="3">
        <v>2</v>
      </c>
      <c r="J80" s="80" t="s">
        <v>97</v>
      </c>
      <c r="K80" s="371"/>
      <c r="L80" s="371"/>
      <c r="M80" s="371"/>
      <c r="N80" s="371"/>
      <c r="O80" s="371"/>
      <c r="P80" s="371"/>
      <c r="Q80" s="371"/>
      <c r="R80" s="371"/>
      <c r="S80" s="371"/>
      <c r="U80" s="58" t="s">
        <v>63</v>
      </c>
      <c r="V80" s="56">
        <v>2</v>
      </c>
      <c r="W80" s="371" t="s">
        <v>191</v>
      </c>
      <c r="X80" s="371"/>
      <c r="Y80" s="371"/>
      <c r="Z80" s="371"/>
      <c r="AA80" s="371"/>
      <c r="AB80" s="371"/>
      <c r="AD80" s="58" t="s">
        <v>63</v>
      </c>
      <c r="AE80" s="56">
        <v>2</v>
      </c>
      <c r="AF80" s="124" t="s">
        <v>208</v>
      </c>
      <c r="AG80" s="104"/>
      <c r="AH80" s="104"/>
      <c r="AI80" s="104"/>
      <c r="AJ80" s="104"/>
      <c r="AK80" s="104"/>
    </row>
    <row r="81" spans="2:42" ht="24" x14ac:dyDescent="0.2">
      <c r="B81" s="5" t="s">
        <v>692</v>
      </c>
      <c r="C81" s="391" t="s">
        <v>549</v>
      </c>
      <c r="D81" s="392"/>
      <c r="E81" s="392"/>
      <c r="F81" s="393"/>
      <c r="H81" s="123" t="s">
        <v>124</v>
      </c>
      <c r="I81" s="65">
        <v>1</v>
      </c>
      <c r="J81" s="80" t="s">
        <v>98</v>
      </c>
      <c r="K81" s="371"/>
      <c r="L81" s="371"/>
      <c r="M81" s="371"/>
      <c r="N81" s="371"/>
      <c r="O81" s="371"/>
      <c r="P81" s="371"/>
      <c r="Q81" s="371"/>
      <c r="R81" s="371"/>
      <c r="S81" s="371"/>
      <c r="U81" s="58" t="s">
        <v>124</v>
      </c>
      <c r="V81" s="56">
        <v>1</v>
      </c>
      <c r="W81" s="371" t="s">
        <v>189</v>
      </c>
      <c r="X81" s="371"/>
      <c r="Y81" s="371"/>
      <c r="Z81" s="371"/>
      <c r="AA81" s="371"/>
      <c r="AB81" s="371"/>
      <c r="AD81" s="58" t="s">
        <v>204</v>
      </c>
      <c r="AE81" s="56">
        <v>1</v>
      </c>
      <c r="AF81" s="124" t="s">
        <v>209</v>
      </c>
      <c r="AG81" s="104"/>
      <c r="AH81" s="104"/>
      <c r="AI81" s="104"/>
      <c r="AJ81" s="104"/>
      <c r="AK81" s="104"/>
    </row>
    <row r="82" spans="2:42" ht="24" x14ac:dyDescent="0.2">
      <c r="B82" s="5" t="s">
        <v>696</v>
      </c>
      <c r="C82" s="391" t="s">
        <v>549</v>
      </c>
      <c r="D82" s="392"/>
      <c r="E82" s="392"/>
      <c r="F82" s="393"/>
      <c r="H82" s="115"/>
      <c r="I82" s="65">
        <v>0</v>
      </c>
      <c r="J82" s="80" t="s">
        <v>99</v>
      </c>
      <c r="K82" s="371" t="s">
        <v>199</v>
      </c>
      <c r="L82" s="371"/>
      <c r="M82" s="371"/>
      <c r="N82" s="371"/>
      <c r="O82" s="371"/>
      <c r="P82" s="371"/>
      <c r="Q82" s="371"/>
      <c r="R82" s="371"/>
      <c r="S82" s="371"/>
      <c r="W82" s="371" t="s">
        <v>190</v>
      </c>
      <c r="X82" s="371"/>
      <c r="Y82" s="371"/>
      <c r="Z82" s="371"/>
      <c r="AA82" s="371"/>
      <c r="AB82" s="371"/>
      <c r="AD82" s="76" t="s">
        <v>205</v>
      </c>
      <c r="AF82" s="124" t="s">
        <v>210</v>
      </c>
      <c r="AG82" s="104"/>
      <c r="AH82" s="104"/>
      <c r="AI82" s="104"/>
      <c r="AJ82" s="104"/>
      <c r="AK82" s="104"/>
    </row>
    <row r="83" spans="2:42" x14ac:dyDescent="0.2">
      <c r="B83" s="5" t="s">
        <v>691</v>
      </c>
      <c r="C83" s="391" t="s">
        <v>549</v>
      </c>
      <c r="D83" s="392"/>
      <c r="E83" s="392"/>
      <c r="F83" s="393"/>
      <c r="H83" s="3"/>
      <c r="I83" s="3"/>
      <c r="J83" s="3"/>
      <c r="K83" s="3"/>
      <c r="L83" s="3"/>
      <c r="M83" s="3"/>
      <c r="N83" s="3"/>
      <c r="O83" s="3"/>
      <c r="P83" s="3"/>
      <c r="Q83" s="3"/>
      <c r="R83" s="117" t="s">
        <v>69</v>
      </c>
      <c r="S83" s="117" t="s">
        <v>4</v>
      </c>
      <c r="X83" s="3"/>
      <c r="Y83" s="3"/>
      <c r="Z83" s="3"/>
      <c r="AA83" s="117" t="s">
        <v>69</v>
      </c>
      <c r="AB83" s="117" t="s">
        <v>4</v>
      </c>
      <c r="AG83" s="3"/>
      <c r="AH83" s="3"/>
      <c r="AI83" s="3"/>
      <c r="AJ83" s="117" t="s">
        <v>69</v>
      </c>
      <c r="AK83" s="117" t="s">
        <v>4</v>
      </c>
    </row>
    <row r="84" spans="2:42" ht="24" x14ac:dyDescent="0.2">
      <c r="B84" s="5" t="s">
        <v>690</v>
      </c>
      <c r="C84" s="391" t="s">
        <v>549</v>
      </c>
      <c r="D84" s="392"/>
      <c r="E84" s="392"/>
      <c r="F84" s="393"/>
      <c r="J84" s="117"/>
      <c r="K84" s="117"/>
      <c r="L84" s="117"/>
      <c r="M84" s="117"/>
      <c r="N84" s="117"/>
      <c r="O84" s="82" t="s">
        <v>38</v>
      </c>
      <c r="P84" s="117" t="s">
        <v>193</v>
      </c>
      <c r="Q84" s="60">
        <v>4</v>
      </c>
      <c r="R84" s="44">
        <v>0.25</v>
      </c>
      <c r="S84">
        <f>Q84*R84</f>
        <v>1</v>
      </c>
      <c r="X84" s="82" t="s">
        <v>38</v>
      </c>
      <c r="Y84" s="117" t="s">
        <v>195</v>
      </c>
      <c r="Z84" s="60">
        <v>4</v>
      </c>
      <c r="AA84" s="44">
        <v>0.25</v>
      </c>
      <c r="AB84">
        <f>Z84*AA84</f>
        <v>1</v>
      </c>
      <c r="AG84" s="82" t="s">
        <v>38</v>
      </c>
      <c r="AH84" s="117" t="s">
        <v>202</v>
      </c>
      <c r="AI84" s="60">
        <v>3</v>
      </c>
      <c r="AJ84" s="44">
        <v>0.5</v>
      </c>
      <c r="AK84">
        <f>AI84*AJ84</f>
        <v>1.5</v>
      </c>
      <c r="AN84" s="337" t="s">
        <v>211</v>
      </c>
      <c r="AO84" s="359"/>
      <c r="AP84" s="125">
        <f>S84+AB84+AK84</f>
        <v>3.5</v>
      </c>
    </row>
    <row r="85" spans="2:42" ht="36" x14ac:dyDescent="0.2">
      <c r="B85" s="5" t="s">
        <v>689</v>
      </c>
      <c r="C85" s="391" t="s">
        <v>549</v>
      </c>
      <c r="D85" s="392"/>
      <c r="E85" s="392"/>
      <c r="F85" s="393"/>
    </row>
    <row r="86" spans="2:42" ht="12.75" customHeight="1" x14ac:dyDescent="0.2">
      <c r="C86" s="33" t="s">
        <v>27</v>
      </c>
    </row>
    <row r="90" spans="2:42" ht="12.75" customHeight="1" x14ac:dyDescent="0.2">
      <c r="H90" s="3"/>
      <c r="I90" s="3"/>
      <c r="J90" s="65" t="s">
        <v>212</v>
      </c>
      <c r="K90" s="3"/>
      <c r="L90" s="3"/>
      <c r="M90" s="3"/>
      <c r="N90" s="3"/>
      <c r="O90" s="3"/>
      <c r="P90" s="3"/>
      <c r="Q90" s="3"/>
      <c r="R90" s="3"/>
      <c r="U90" s="359" t="s">
        <v>186</v>
      </c>
      <c r="V90" s="359"/>
      <c r="W90" s="359"/>
      <c r="X90" s="359"/>
      <c r="Y90" s="359"/>
      <c r="AD90" s="337" t="s">
        <v>203</v>
      </c>
      <c r="AE90" s="359"/>
      <c r="AF90" s="359"/>
      <c r="AG90" s="359"/>
      <c r="AH90" s="359"/>
    </row>
    <row r="91" spans="2:42" ht="12.75" customHeight="1" x14ac:dyDescent="0.2">
      <c r="C91" s="360" t="s">
        <v>640</v>
      </c>
      <c r="D91" s="361"/>
      <c r="E91" s="361"/>
      <c r="F91" s="362"/>
      <c r="H91" s="115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2:42" ht="55.5" customHeight="1" x14ac:dyDescent="0.2">
      <c r="B92" s="35" t="s">
        <v>35</v>
      </c>
      <c r="C92" s="388" t="s">
        <v>705</v>
      </c>
      <c r="D92" s="396"/>
      <c r="E92" s="396"/>
      <c r="F92" s="397"/>
      <c r="H92" s="116" t="s">
        <v>187</v>
      </c>
      <c r="I92" s="3">
        <v>4</v>
      </c>
      <c r="J92" s="80" t="s">
        <v>95</v>
      </c>
      <c r="K92" s="371" t="s">
        <v>198</v>
      </c>
      <c r="L92" s="371"/>
      <c r="M92" s="371"/>
      <c r="N92" s="371"/>
      <c r="O92" s="371"/>
      <c r="P92" s="371"/>
      <c r="Q92" s="371"/>
      <c r="R92" s="371"/>
      <c r="S92" s="371"/>
      <c r="U92" s="58" t="s">
        <v>178</v>
      </c>
      <c r="V92" s="56">
        <v>4</v>
      </c>
      <c r="W92" s="371" t="s">
        <v>188</v>
      </c>
      <c r="X92" s="371"/>
      <c r="Y92" s="371"/>
      <c r="Z92" s="371"/>
      <c r="AA92" s="371"/>
      <c r="AB92" s="371"/>
      <c r="AD92" s="58" t="s">
        <v>59</v>
      </c>
      <c r="AE92" s="56">
        <v>4</v>
      </c>
      <c r="AF92" s="274" t="s">
        <v>206</v>
      </c>
      <c r="AG92" s="270"/>
      <c r="AH92" s="270"/>
      <c r="AI92" s="270"/>
      <c r="AJ92" s="270"/>
      <c r="AK92" s="270"/>
    </row>
    <row r="93" spans="2:42" ht="42" customHeight="1" x14ac:dyDescent="0.2">
      <c r="B93" s="305" t="s">
        <v>700</v>
      </c>
      <c r="C93" s="391" t="s">
        <v>549</v>
      </c>
      <c r="D93" s="394"/>
      <c r="E93" s="394"/>
      <c r="F93" s="395"/>
      <c r="H93" s="122" t="s">
        <v>196</v>
      </c>
      <c r="I93" s="3">
        <v>3</v>
      </c>
      <c r="J93" s="80" t="s">
        <v>96</v>
      </c>
      <c r="K93" s="371" t="s">
        <v>200</v>
      </c>
      <c r="L93" s="371"/>
      <c r="M93" s="371"/>
      <c r="N93" s="371"/>
      <c r="O93" s="371"/>
      <c r="P93" s="371"/>
      <c r="Q93" s="371"/>
      <c r="R93" s="371"/>
      <c r="S93" s="371"/>
      <c r="U93" s="58" t="s">
        <v>120</v>
      </c>
      <c r="V93" s="56">
        <v>3</v>
      </c>
      <c r="W93" s="371" t="s">
        <v>192</v>
      </c>
      <c r="X93" s="371"/>
      <c r="Y93" s="371"/>
      <c r="Z93" s="371"/>
      <c r="AA93" s="371"/>
      <c r="AB93" s="371"/>
      <c r="AD93" s="58" t="s">
        <v>61</v>
      </c>
      <c r="AE93" s="56">
        <v>3</v>
      </c>
      <c r="AF93" s="274" t="s">
        <v>207</v>
      </c>
      <c r="AG93" s="270"/>
      <c r="AH93" s="270"/>
      <c r="AI93" s="270"/>
      <c r="AJ93" s="270"/>
      <c r="AK93" s="270"/>
    </row>
    <row r="94" spans="2:42" ht="29.45" customHeight="1" x14ac:dyDescent="0.2">
      <c r="B94" s="305" t="s">
        <v>701</v>
      </c>
      <c r="C94" s="391" t="s">
        <v>549</v>
      </c>
      <c r="D94" s="394"/>
      <c r="E94" s="394"/>
      <c r="F94" s="395"/>
      <c r="H94" s="122" t="s">
        <v>197</v>
      </c>
      <c r="I94" s="3">
        <v>2</v>
      </c>
      <c r="J94" s="80" t="s">
        <v>97</v>
      </c>
      <c r="K94" s="371"/>
      <c r="L94" s="371"/>
      <c r="M94" s="371"/>
      <c r="N94" s="371"/>
      <c r="O94" s="371"/>
      <c r="P94" s="371"/>
      <c r="Q94" s="371"/>
      <c r="R94" s="371"/>
      <c r="S94" s="371"/>
      <c r="U94" s="58" t="s">
        <v>63</v>
      </c>
      <c r="V94" s="56">
        <v>2</v>
      </c>
      <c r="W94" s="371" t="s">
        <v>191</v>
      </c>
      <c r="X94" s="371"/>
      <c r="Y94" s="371"/>
      <c r="Z94" s="371"/>
      <c r="AA94" s="371"/>
      <c r="AB94" s="371"/>
      <c r="AD94" s="58" t="s">
        <v>63</v>
      </c>
      <c r="AE94" s="56">
        <v>2</v>
      </c>
      <c r="AF94" s="274" t="s">
        <v>208</v>
      </c>
      <c r="AG94" s="270"/>
      <c r="AH94" s="270"/>
      <c r="AI94" s="270"/>
      <c r="AJ94" s="270"/>
      <c r="AK94" s="270"/>
    </row>
    <row r="95" spans="2:42" ht="45.75" customHeight="1" x14ac:dyDescent="0.2">
      <c r="B95" s="305" t="s">
        <v>702</v>
      </c>
      <c r="C95" s="391" t="s">
        <v>549</v>
      </c>
      <c r="D95" s="394"/>
      <c r="E95" s="394"/>
      <c r="F95" s="395"/>
      <c r="H95" s="123" t="s">
        <v>124</v>
      </c>
      <c r="I95" s="65">
        <v>1</v>
      </c>
      <c r="J95" s="80" t="s">
        <v>98</v>
      </c>
      <c r="K95" s="371"/>
      <c r="L95" s="371"/>
      <c r="M95" s="371"/>
      <c r="N95" s="371"/>
      <c r="O95" s="371"/>
      <c r="P95" s="371"/>
      <c r="Q95" s="371"/>
      <c r="R95" s="371"/>
      <c r="S95" s="371"/>
      <c r="U95" s="58" t="s">
        <v>124</v>
      </c>
      <c r="V95" s="56">
        <v>1</v>
      </c>
      <c r="W95" s="371" t="s">
        <v>189</v>
      </c>
      <c r="X95" s="371"/>
      <c r="Y95" s="371"/>
      <c r="Z95" s="371"/>
      <c r="AA95" s="371"/>
      <c r="AB95" s="371"/>
      <c r="AD95" s="58" t="s">
        <v>204</v>
      </c>
      <c r="AE95" s="56">
        <v>1</v>
      </c>
      <c r="AF95" s="274" t="s">
        <v>209</v>
      </c>
      <c r="AG95" s="270"/>
      <c r="AH95" s="270"/>
      <c r="AI95" s="270"/>
      <c r="AJ95" s="270"/>
      <c r="AK95" s="270"/>
    </row>
    <row r="96" spans="2:42" ht="45.75" customHeight="1" x14ac:dyDescent="0.2">
      <c r="B96" s="305" t="s">
        <v>703</v>
      </c>
      <c r="C96" s="391" t="s">
        <v>549</v>
      </c>
      <c r="D96" s="394"/>
      <c r="E96" s="394"/>
      <c r="F96" s="395"/>
      <c r="H96" s="115"/>
      <c r="I96" s="65">
        <v>0</v>
      </c>
      <c r="J96" s="80" t="s">
        <v>99</v>
      </c>
      <c r="K96" s="371" t="s">
        <v>199</v>
      </c>
      <c r="L96" s="371"/>
      <c r="M96" s="371"/>
      <c r="N96" s="371"/>
      <c r="O96" s="371"/>
      <c r="P96" s="371"/>
      <c r="Q96" s="371"/>
      <c r="R96" s="371"/>
      <c r="S96" s="371"/>
      <c r="W96" s="371" t="s">
        <v>190</v>
      </c>
      <c r="X96" s="371"/>
      <c r="Y96" s="371"/>
      <c r="Z96" s="371"/>
      <c r="AA96" s="371"/>
      <c r="AB96" s="371"/>
      <c r="AD96" s="76" t="s">
        <v>205</v>
      </c>
      <c r="AF96" s="274" t="s">
        <v>210</v>
      </c>
      <c r="AG96" s="270"/>
      <c r="AH96" s="270"/>
      <c r="AI96" s="270"/>
      <c r="AJ96" s="270"/>
      <c r="AK96" s="270"/>
    </row>
    <row r="97" spans="1:42" ht="45.75" customHeight="1" x14ac:dyDescent="0.2">
      <c r="B97" s="305" t="s">
        <v>704</v>
      </c>
      <c r="C97" s="391" t="s">
        <v>549</v>
      </c>
      <c r="D97" s="394"/>
      <c r="E97" s="394"/>
      <c r="F97" s="395"/>
      <c r="H97" s="3"/>
      <c r="I97" s="3"/>
      <c r="J97" s="3"/>
      <c r="K97" s="3"/>
      <c r="L97" s="3"/>
      <c r="M97" s="3"/>
      <c r="N97" s="3"/>
      <c r="O97" s="3"/>
      <c r="P97" s="3"/>
      <c r="Q97" s="3"/>
      <c r="R97" s="117" t="s">
        <v>69</v>
      </c>
      <c r="S97" s="117" t="s">
        <v>4</v>
      </c>
      <c r="X97" s="3"/>
      <c r="Y97" s="3"/>
      <c r="Z97" s="3"/>
      <c r="AA97" s="117" t="s">
        <v>69</v>
      </c>
      <c r="AB97" s="117" t="s">
        <v>4</v>
      </c>
      <c r="AG97" s="3"/>
      <c r="AH97" s="3"/>
      <c r="AI97" s="3"/>
      <c r="AJ97" s="117" t="s">
        <v>69</v>
      </c>
      <c r="AK97" s="117" t="s">
        <v>4</v>
      </c>
    </row>
    <row r="98" spans="1:42" ht="45.75" customHeight="1" x14ac:dyDescent="0.2">
      <c r="J98" s="117"/>
      <c r="K98" s="117"/>
      <c r="L98" s="117"/>
      <c r="M98" s="117"/>
      <c r="N98" s="117"/>
      <c r="O98" s="82" t="s">
        <v>38</v>
      </c>
      <c r="P98" s="117" t="s">
        <v>193</v>
      </c>
      <c r="Q98" s="60">
        <v>4</v>
      </c>
      <c r="R98" s="44">
        <v>0.25</v>
      </c>
      <c r="S98">
        <f>Q98*R98</f>
        <v>1</v>
      </c>
      <c r="X98" s="82" t="s">
        <v>38</v>
      </c>
      <c r="Y98" s="117" t="s">
        <v>195</v>
      </c>
      <c r="Z98" s="60">
        <v>3</v>
      </c>
      <c r="AA98" s="44">
        <v>0.25</v>
      </c>
      <c r="AB98">
        <f>Z98*AA98</f>
        <v>0.75</v>
      </c>
      <c r="AG98" s="82" t="s">
        <v>38</v>
      </c>
      <c r="AH98" s="117" t="s">
        <v>202</v>
      </c>
      <c r="AI98" s="60">
        <v>2</v>
      </c>
      <c r="AJ98" s="44">
        <v>0.5</v>
      </c>
      <c r="AK98">
        <f>AI98*AJ98</f>
        <v>1</v>
      </c>
      <c r="AN98" s="337" t="s">
        <v>211</v>
      </c>
      <c r="AO98" s="359"/>
      <c r="AP98" s="125">
        <f>S98+AB98+AK98</f>
        <v>2.75</v>
      </c>
    </row>
    <row r="99" spans="1:42" ht="12.75" customHeight="1" x14ac:dyDescent="0.2">
      <c r="C99" s="33" t="s">
        <v>27</v>
      </c>
    </row>
    <row r="103" spans="1:42" ht="12.75" customHeight="1" x14ac:dyDescent="0.2">
      <c r="C103" s="1" t="s">
        <v>24</v>
      </c>
      <c r="H103" s="3"/>
      <c r="I103" s="3"/>
      <c r="J103" s="65" t="s">
        <v>212</v>
      </c>
      <c r="K103" s="3"/>
      <c r="L103" s="3"/>
      <c r="M103" s="3"/>
      <c r="N103" s="3"/>
      <c r="O103" s="3"/>
      <c r="P103" s="3"/>
      <c r="Q103" s="3"/>
      <c r="R103" s="3"/>
      <c r="U103" s="359" t="s">
        <v>186</v>
      </c>
      <c r="V103" s="359"/>
      <c r="W103" s="359"/>
      <c r="X103" s="359"/>
      <c r="Y103" s="359"/>
      <c r="AD103" s="337" t="s">
        <v>203</v>
      </c>
      <c r="AE103" s="359"/>
      <c r="AF103" s="359"/>
      <c r="AG103" s="359"/>
      <c r="AH103" s="359"/>
    </row>
    <row r="104" spans="1:42" ht="12.75" customHeight="1" x14ac:dyDescent="0.2">
      <c r="C104" s="360" t="s">
        <v>645</v>
      </c>
      <c r="D104" s="361"/>
      <c r="E104" s="361"/>
      <c r="F104" s="362"/>
      <c r="H104" s="115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1:42" ht="65.45" customHeight="1" x14ac:dyDescent="0.2">
      <c r="B105" s="35" t="s">
        <v>35</v>
      </c>
      <c r="C105" s="388" t="s">
        <v>706</v>
      </c>
      <c r="D105" s="389"/>
      <c r="E105" s="389"/>
      <c r="F105" s="390"/>
      <c r="H105" s="116" t="s">
        <v>187</v>
      </c>
      <c r="I105" s="3">
        <v>4</v>
      </c>
      <c r="J105" s="80" t="s">
        <v>95</v>
      </c>
      <c r="K105" s="371" t="s">
        <v>198</v>
      </c>
      <c r="L105" s="371"/>
      <c r="M105" s="371"/>
      <c r="N105" s="371"/>
      <c r="O105" s="371"/>
      <c r="P105" s="371"/>
      <c r="Q105" s="371"/>
      <c r="R105" s="371"/>
      <c r="S105" s="371"/>
      <c r="U105" s="58" t="s">
        <v>178</v>
      </c>
      <c r="V105" s="56">
        <v>4</v>
      </c>
      <c r="W105" s="371" t="s">
        <v>188</v>
      </c>
      <c r="X105" s="371"/>
      <c r="Y105" s="371"/>
      <c r="Z105" s="371"/>
      <c r="AA105" s="371"/>
      <c r="AB105" s="371"/>
      <c r="AD105" s="58" t="s">
        <v>59</v>
      </c>
      <c r="AE105" s="56">
        <v>4</v>
      </c>
      <c r="AF105" s="274" t="s">
        <v>206</v>
      </c>
      <c r="AG105" s="270"/>
      <c r="AH105" s="270"/>
      <c r="AI105" s="270"/>
      <c r="AJ105" s="270"/>
      <c r="AK105" s="270"/>
    </row>
    <row r="106" spans="1:42" ht="36" x14ac:dyDescent="0.2">
      <c r="A106" s="305"/>
      <c r="B106" s="305" t="s">
        <v>707</v>
      </c>
      <c r="C106" s="391" t="s">
        <v>549</v>
      </c>
      <c r="D106" s="392"/>
      <c r="E106" s="392"/>
      <c r="F106" s="393"/>
      <c r="H106" s="122" t="s">
        <v>196</v>
      </c>
      <c r="I106" s="3">
        <v>3</v>
      </c>
      <c r="J106" s="80" t="s">
        <v>96</v>
      </c>
      <c r="K106" s="371" t="s">
        <v>200</v>
      </c>
      <c r="L106" s="371"/>
      <c r="M106" s="371"/>
      <c r="N106" s="371"/>
      <c r="O106" s="371"/>
      <c r="P106" s="371"/>
      <c r="Q106" s="371"/>
      <c r="R106" s="371"/>
      <c r="S106" s="371"/>
      <c r="U106" s="58" t="s">
        <v>120</v>
      </c>
      <c r="V106" s="56">
        <v>3</v>
      </c>
      <c r="W106" s="371" t="s">
        <v>192</v>
      </c>
      <c r="X106" s="371"/>
      <c r="Y106" s="371"/>
      <c r="Z106" s="371"/>
      <c r="AA106" s="371"/>
      <c r="AB106" s="371"/>
      <c r="AD106" s="58" t="s">
        <v>61</v>
      </c>
      <c r="AE106" s="56">
        <v>3</v>
      </c>
      <c r="AF106" s="274" t="s">
        <v>207</v>
      </c>
      <c r="AG106" s="270"/>
      <c r="AH106" s="270"/>
      <c r="AI106" s="270"/>
      <c r="AJ106" s="270"/>
      <c r="AK106" s="270"/>
    </row>
    <row r="107" spans="1:42" ht="24" x14ac:dyDescent="0.2">
      <c r="B107" s="305" t="s">
        <v>708</v>
      </c>
      <c r="C107" s="391" t="s">
        <v>549</v>
      </c>
      <c r="D107" s="392"/>
      <c r="E107" s="392"/>
      <c r="F107" s="393"/>
      <c r="H107" s="122" t="s">
        <v>197</v>
      </c>
      <c r="I107" s="3">
        <v>2</v>
      </c>
      <c r="J107" s="80" t="s">
        <v>97</v>
      </c>
      <c r="K107" s="371"/>
      <c r="L107" s="371"/>
      <c r="M107" s="371"/>
      <c r="N107" s="371"/>
      <c r="O107" s="371"/>
      <c r="P107" s="371"/>
      <c r="Q107" s="371"/>
      <c r="R107" s="371"/>
      <c r="S107" s="371"/>
      <c r="U107" s="58" t="s">
        <v>63</v>
      </c>
      <c r="V107" s="56">
        <v>2</v>
      </c>
      <c r="W107" s="371" t="s">
        <v>191</v>
      </c>
      <c r="X107" s="371"/>
      <c r="Y107" s="371"/>
      <c r="Z107" s="371"/>
      <c r="AA107" s="371"/>
      <c r="AB107" s="371"/>
      <c r="AD107" s="58" t="s">
        <v>63</v>
      </c>
      <c r="AE107" s="56">
        <v>2</v>
      </c>
      <c r="AF107" s="274" t="s">
        <v>208</v>
      </c>
      <c r="AG107" s="270"/>
      <c r="AH107" s="270"/>
      <c r="AI107" s="270"/>
      <c r="AJ107" s="270"/>
      <c r="AK107" s="270"/>
    </row>
    <row r="108" spans="1:42" ht="36" x14ac:dyDescent="0.2">
      <c r="B108" s="305" t="s">
        <v>709</v>
      </c>
      <c r="C108" s="391" t="s">
        <v>549</v>
      </c>
      <c r="D108" s="392"/>
      <c r="E108" s="392"/>
      <c r="F108" s="393"/>
      <c r="H108" s="123" t="s">
        <v>124</v>
      </c>
      <c r="I108" s="65">
        <v>1</v>
      </c>
      <c r="J108" s="80" t="s">
        <v>98</v>
      </c>
      <c r="K108" s="371"/>
      <c r="L108" s="371"/>
      <c r="M108" s="371"/>
      <c r="N108" s="371"/>
      <c r="O108" s="371"/>
      <c r="P108" s="371"/>
      <c r="Q108" s="371"/>
      <c r="R108" s="371"/>
      <c r="S108" s="371"/>
      <c r="U108" s="58" t="s">
        <v>124</v>
      </c>
      <c r="V108" s="56">
        <v>1</v>
      </c>
      <c r="W108" s="371" t="s">
        <v>189</v>
      </c>
      <c r="X108" s="371"/>
      <c r="Y108" s="371"/>
      <c r="Z108" s="371"/>
      <c r="AA108" s="371"/>
      <c r="AB108" s="371"/>
      <c r="AD108" s="58" t="s">
        <v>204</v>
      </c>
      <c r="AE108" s="56">
        <v>1</v>
      </c>
      <c r="AF108" s="274" t="s">
        <v>209</v>
      </c>
      <c r="AG108" s="270"/>
      <c r="AH108" s="270"/>
      <c r="AI108" s="270"/>
      <c r="AJ108" s="270"/>
      <c r="AK108" s="270"/>
    </row>
    <row r="109" spans="1:42" ht="24" x14ac:dyDescent="0.2">
      <c r="B109" s="305" t="s">
        <v>710</v>
      </c>
      <c r="C109" s="391" t="s">
        <v>549</v>
      </c>
      <c r="D109" s="392"/>
      <c r="E109" s="392"/>
      <c r="F109" s="393"/>
      <c r="H109" s="115"/>
      <c r="I109" s="65">
        <v>0</v>
      </c>
      <c r="J109" s="80" t="s">
        <v>99</v>
      </c>
      <c r="K109" s="371" t="s">
        <v>199</v>
      </c>
      <c r="L109" s="371"/>
      <c r="M109" s="371"/>
      <c r="N109" s="371"/>
      <c r="O109" s="371"/>
      <c r="P109" s="371"/>
      <c r="Q109" s="371"/>
      <c r="R109" s="371"/>
      <c r="S109" s="371"/>
      <c r="W109" s="371" t="s">
        <v>190</v>
      </c>
      <c r="X109" s="371"/>
      <c r="Y109" s="371"/>
      <c r="Z109" s="371"/>
      <c r="AA109" s="371"/>
      <c r="AB109" s="371"/>
      <c r="AD109" s="76" t="s">
        <v>205</v>
      </c>
      <c r="AF109" s="274" t="s">
        <v>210</v>
      </c>
      <c r="AG109" s="270"/>
      <c r="AH109" s="270"/>
      <c r="AI109" s="270"/>
      <c r="AJ109" s="270"/>
      <c r="AK109" s="270"/>
    </row>
    <row r="110" spans="1:42" ht="36" x14ac:dyDescent="0.2">
      <c r="B110" s="305" t="s">
        <v>711</v>
      </c>
      <c r="C110" s="391" t="s">
        <v>549</v>
      </c>
      <c r="D110" s="392"/>
      <c r="E110" s="392"/>
      <c r="F110" s="39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117" t="s">
        <v>69</v>
      </c>
      <c r="S110" s="117" t="s">
        <v>4</v>
      </c>
      <c r="X110" s="3"/>
      <c r="Y110" s="3"/>
      <c r="Z110" s="3"/>
      <c r="AA110" s="117" t="s">
        <v>69</v>
      </c>
      <c r="AB110" s="117" t="s">
        <v>4</v>
      </c>
      <c r="AG110" s="3"/>
      <c r="AH110" s="3"/>
      <c r="AI110" s="3"/>
      <c r="AJ110" s="117" t="s">
        <v>69</v>
      </c>
      <c r="AK110" s="117" t="s">
        <v>4</v>
      </c>
    </row>
    <row r="111" spans="1:42" ht="12.75" customHeight="1" x14ac:dyDescent="0.2">
      <c r="C111" s="33" t="s">
        <v>27</v>
      </c>
      <c r="J111" s="117"/>
      <c r="K111" s="117"/>
      <c r="L111" s="117"/>
      <c r="M111" s="117"/>
      <c r="N111" s="117"/>
      <c r="O111" s="82" t="s">
        <v>38</v>
      </c>
      <c r="P111" s="117" t="s">
        <v>193</v>
      </c>
      <c r="Q111" s="60">
        <v>4</v>
      </c>
      <c r="R111" s="44">
        <v>0.25</v>
      </c>
      <c r="S111">
        <f>Q111*R111</f>
        <v>1</v>
      </c>
      <c r="X111" s="82" t="s">
        <v>38</v>
      </c>
      <c r="Y111" s="117" t="s">
        <v>195</v>
      </c>
      <c r="Z111" s="60">
        <v>4</v>
      </c>
      <c r="AA111" s="44">
        <v>0.25</v>
      </c>
      <c r="AB111">
        <f>Z111*AA111</f>
        <v>1</v>
      </c>
      <c r="AG111" s="82" t="s">
        <v>38</v>
      </c>
      <c r="AH111" s="117" t="s">
        <v>202</v>
      </c>
      <c r="AI111" s="60">
        <v>3</v>
      </c>
      <c r="AJ111" s="44">
        <v>0.5</v>
      </c>
      <c r="AK111">
        <f>AI111*AJ111</f>
        <v>1.5</v>
      </c>
      <c r="AN111" s="337" t="s">
        <v>211</v>
      </c>
      <c r="AO111" s="359"/>
      <c r="AP111" s="125">
        <f>S111+AB111+AK111</f>
        <v>3.5</v>
      </c>
    </row>
  </sheetData>
  <mergeCells count="176">
    <mergeCell ref="C80:F80"/>
    <mergeCell ref="C76:F76"/>
    <mergeCell ref="C77:F77"/>
    <mergeCell ref="C78:F78"/>
    <mergeCell ref="C79:F79"/>
    <mergeCell ref="C61:F61"/>
    <mergeCell ref="C62:F62"/>
    <mergeCell ref="C63:F63"/>
    <mergeCell ref="C64:F64"/>
    <mergeCell ref="C65:F65"/>
    <mergeCell ref="C71:F71"/>
    <mergeCell ref="C66:F66"/>
    <mergeCell ref="C67:F67"/>
    <mergeCell ref="C68:F68"/>
    <mergeCell ref="C69:F69"/>
    <mergeCell ref="C70:F70"/>
    <mergeCell ref="C81:F81"/>
    <mergeCell ref="C82:F82"/>
    <mergeCell ref="C83:F83"/>
    <mergeCell ref="C84:F84"/>
    <mergeCell ref="C85:F85"/>
    <mergeCell ref="C22:F22"/>
    <mergeCell ref="C23:F23"/>
    <mergeCell ref="C24:F24"/>
    <mergeCell ref="C56:F56"/>
    <mergeCell ref="C46:F46"/>
    <mergeCell ref="C51:F51"/>
    <mergeCell ref="C52:F52"/>
    <mergeCell ref="C53:F53"/>
    <mergeCell ref="C54:F54"/>
    <mergeCell ref="C25:F25"/>
    <mergeCell ref="C26:F26"/>
    <mergeCell ref="C30:F30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27:F27"/>
    <mergeCell ref="G1:U1"/>
    <mergeCell ref="K6:S6"/>
    <mergeCell ref="K7:S7"/>
    <mergeCell ref="K8:S8"/>
    <mergeCell ref="K9:S9"/>
    <mergeCell ref="K17:S17"/>
    <mergeCell ref="B2:S2"/>
    <mergeCell ref="U4:Y4"/>
    <mergeCell ref="W6:AB6"/>
    <mergeCell ref="W7:AB7"/>
    <mergeCell ref="W8:AB8"/>
    <mergeCell ref="C5:F5"/>
    <mergeCell ref="C6:F6"/>
    <mergeCell ref="C7:F7"/>
    <mergeCell ref="C8:F8"/>
    <mergeCell ref="C9:F9"/>
    <mergeCell ref="C17:F17"/>
    <mergeCell ref="C28:F28"/>
    <mergeCell ref="C29:F29"/>
    <mergeCell ref="AN32:AO32"/>
    <mergeCell ref="K23:S23"/>
    <mergeCell ref="W23:AB23"/>
    <mergeCell ref="K24:S24"/>
    <mergeCell ref="W24:AB24"/>
    <mergeCell ref="K25:S25"/>
    <mergeCell ref="W25:AB25"/>
    <mergeCell ref="AD2:AM2"/>
    <mergeCell ref="AN19:AO19"/>
    <mergeCell ref="U21:Y21"/>
    <mergeCell ref="AD21:AH21"/>
    <mergeCell ref="AD4:AH4"/>
    <mergeCell ref="W9:AB9"/>
    <mergeCell ref="W17:AB17"/>
    <mergeCell ref="U2:AB2"/>
    <mergeCell ref="AD34:AH34"/>
    <mergeCell ref="K36:S36"/>
    <mergeCell ref="W36:AB36"/>
    <mergeCell ref="K37:S37"/>
    <mergeCell ref="W37:AB37"/>
    <mergeCell ref="K26:S26"/>
    <mergeCell ref="W26:AB26"/>
    <mergeCell ref="K30:S30"/>
    <mergeCell ref="W30:AB30"/>
    <mergeCell ref="U34:Y34"/>
    <mergeCell ref="AN46:AO46"/>
    <mergeCell ref="U50:Y50"/>
    <mergeCell ref="AD50:AH50"/>
    <mergeCell ref="K52:S52"/>
    <mergeCell ref="W52:AB52"/>
    <mergeCell ref="K38:S38"/>
    <mergeCell ref="W38:AB38"/>
    <mergeCell ref="K39:S39"/>
    <mergeCell ref="W39:AB39"/>
    <mergeCell ref="K40:S40"/>
    <mergeCell ref="W40:AB40"/>
    <mergeCell ref="K66:S66"/>
    <mergeCell ref="AN59:AO59"/>
    <mergeCell ref="U61:Y61"/>
    <mergeCell ref="AD61:AH61"/>
    <mergeCell ref="K53:S53"/>
    <mergeCell ref="W53:AB53"/>
    <mergeCell ref="K54:S54"/>
    <mergeCell ref="W54:AB54"/>
    <mergeCell ref="K56:S56"/>
    <mergeCell ref="W56:AB56"/>
    <mergeCell ref="K57:S57"/>
    <mergeCell ref="W57:AB57"/>
    <mergeCell ref="C55:F55"/>
    <mergeCell ref="K81:S81"/>
    <mergeCell ref="W81:AB81"/>
    <mergeCell ref="K82:S82"/>
    <mergeCell ref="W82:AB82"/>
    <mergeCell ref="AN84:AO84"/>
    <mergeCell ref="K78:S78"/>
    <mergeCell ref="W78:AB78"/>
    <mergeCell ref="K79:S79"/>
    <mergeCell ref="W79:AB79"/>
    <mergeCell ref="K80:S80"/>
    <mergeCell ref="W80:AB80"/>
    <mergeCell ref="W66:AB66"/>
    <mergeCell ref="K67:S67"/>
    <mergeCell ref="W67:AB67"/>
    <mergeCell ref="AN69:AO69"/>
    <mergeCell ref="U76:Y76"/>
    <mergeCell ref="AD76:AH76"/>
    <mergeCell ref="W63:AB63"/>
    <mergeCell ref="K64:S64"/>
    <mergeCell ref="W64:AB64"/>
    <mergeCell ref="K65:S65"/>
    <mergeCell ref="W65:AB65"/>
    <mergeCell ref="K63:S63"/>
    <mergeCell ref="AD90:AH90"/>
    <mergeCell ref="U90:Y90"/>
    <mergeCell ref="C91:F91"/>
    <mergeCell ref="AN98:AO98"/>
    <mergeCell ref="W96:AB96"/>
    <mergeCell ref="K96:S96"/>
    <mergeCell ref="W95:AB95"/>
    <mergeCell ref="K95:S95"/>
    <mergeCell ref="W94:AB94"/>
    <mergeCell ref="K94:S94"/>
    <mergeCell ref="C95:F95"/>
    <mergeCell ref="C96:F96"/>
    <mergeCell ref="C97:F97"/>
    <mergeCell ref="W93:AB93"/>
    <mergeCell ref="K93:S93"/>
    <mergeCell ref="C94:F94"/>
    <mergeCell ref="W92:AB92"/>
    <mergeCell ref="K92:S92"/>
    <mergeCell ref="C93:F93"/>
    <mergeCell ref="C92:F92"/>
    <mergeCell ref="AN111:AO111"/>
    <mergeCell ref="C104:F104"/>
    <mergeCell ref="U103:Y103"/>
    <mergeCell ref="AD103:AH103"/>
    <mergeCell ref="C105:F105"/>
    <mergeCell ref="C106:F106"/>
    <mergeCell ref="K105:S105"/>
    <mergeCell ref="W105:AB105"/>
    <mergeCell ref="C107:F107"/>
    <mergeCell ref="K106:S106"/>
    <mergeCell ref="W106:AB106"/>
    <mergeCell ref="C109:F109"/>
    <mergeCell ref="C108:F108"/>
    <mergeCell ref="K107:S107"/>
    <mergeCell ref="W107:AB107"/>
    <mergeCell ref="C110:F110"/>
    <mergeCell ref="K108:S108"/>
    <mergeCell ref="W108:AB108"/>
    <mergeCell ref="K109:S109"/>
    <mergeCell ref="W109:AB109"/>
  </mergeCells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"/>
  <sheetViews>
    <sheetView topLeftCell="C16" workbookViewId="0">
      <selection activeCell="Z15" sqref="Z15"/>
    </sheetView>
  </sheetViews>
  <sheetFormatPr defaultColWidth="8" defaultRowHeight="12.75" customHeight="1" x14ac:dyDescent="0.2"/>
  <cols>
    <col min="2" max="2" width="36.42578125" customWidth="1"/>
    <col min="3" max="3" width="12.42578125" customWidth="1"/>
    <col min="4" max="4" width="12.85546875" customWidth="1"/>
    <col min="5" max="5" width="12.28515625" customWidth="1"/>
    <col min="6" max="6" width="5.140625" customWidth="1"/>
    <col min="7" max="7" width="5.28515625" customWidth="1"/>
    <col min="8" max="8" width="4.85546875" customWidth="1"/>
    <col min="9" max="9" width="5.140625" customWidth="1"/>
    <col min="10" max="10" width="5.28515625" customWidth="1"/>
    <col min="11" max="11" width="4.85546875" customWidth="1"/>
    <col min="12" max="12" width="5.140625" customWidth="1"/>
    <col min="13" max="13" width="5.28515625" customWidth="1"/>
    <col min="14" max="27" width="5.7109375" customWidth="1"/>
  </cols>
  <sheetData>
    <row r="1" spans="1:29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9" x14ac:dyDescent="0.2">
      <c r="A2" s="3"/>
      <c r="B2" s="3"/>
      <c r="C2" s="3"/>
      <c r="D2" s="65" t="s">
        <v>231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9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9" x14ac:dyDescent="0.2">
      <c r="A4" s="3"/>
      <c r="B4" s="418" t="s">
        <v>236</v>
      </c>
      <c r="C4" s="418"/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8"/>
      <c r="Z4" s="418"/>
      <c r="AA4" s="418"/>
    </row>
    <row r="5" spans="1:29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9" x14ac:dyDescent="0.2">
      <c r="A6" s="3"/>
      <c r="B6" s="3"/>
      <c r="C6" s="65" t="s">
        <v>226</v>
      </c>
      <c r="D6" s="3"/>
      <c r="E6" s="3"/>
      <c r="F6" s="3"/>
      <c r="G6" s="65" t="s">
        <v>222</v>
      </c>
      <c r="H6" s="3"/>
      <c r="I6" s="3"/>
      <c r="J6" s="3"/>
      <c r="K6" s="3"/>
      <c r="L6" s="3"/>
      <c r="M6" s="3"/>
      <c r="N6" s="3"/>
      <c r="O6" s="65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9" x14ac:dyDescent="0.2">
      <c r="A7" s="3"/>
      <c r="B7" s="3"/>
      <c r="C7" s="65" t="s">
        <v>228</v>
      </c>
      <c r="D7" s="3"/>
      <c r="E7" s="3"/>
      <c r="F7" s="3"/>
      <c r="G7" s="65" t="s">
        <v>223</v>
      </c>
      <c r="H7" s="3"/>
      <c r="I7" s="3"/>
      <c r="J7" s="3"/>
      <c r="K7" s="3"/>
      <c r="L7" s="3"/>
      <c r="M7" s="3"/>
      <c r="N7" s="3"/>
      <c r="O7" s="65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9" x14ac:dyDescent="0.2">
      <c r="A8" s="3"/>
      <c r="B8" s="3"/>
      <c r="C8" s="65"/>
      <c r="D8" s="3"/>
      <c r="E8" s="3"/>
      <c r="F8" s="3"/>
      <c r="G8" s="65"/>
      <c r="H8" s="3"/>
      <c r="I8" s="3"/>
      <c r="J8" s="3"/>
      <c r="K8" s="3"/>
      <c r="L8" s="3"/>
      <c r="M8" s="3"/>
      <c r="N8" s="3"/>
      <c r="O8" s="65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9" ht="12.75" customHeight="1" x14ac:dyDescent="0.2">
      <c r="A9" s="3"/>
      <c r="C9" s="337" t="s">
        <v>227</v>
      </c>
      <c r="D9" s="337"/>
      <c r="E9" s="337"/>
      <c r="F9" s="337"/>
      <c r="G9" s="337"/>
      <c r="H9" s="337"/>
      <c r="I9" s="337"/>
      <c r="J9" s="337"/>
      <c r="K9" s="337"/>
      <c r="L9" s="337"/>
      <c r="M9" s="337"/>
      <c r="N9" s="337"/>
      <c r="O9" s="337"/>
      <c r="P9" s="337"/>
      <c r="Q9" s="337"/>
    </row>
    <row r="10" spans="1:29" ht="12.75" customHeight="1" x14ac:dyDescent="0.2">
      <c r="A10" s="3"/>
      <c r="B10" s="337" t="s">
        <v>229</v>
      </c>
      <c r="C10" s="337"/>
      <c r="D10" s="337"/>
      <c r="E10" s="337"/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103"/>
      <c r="T10" s="103"/>
      <c r="U10" s="103"/>
      <c r="V10" s="103"/>
      <c r="W10" s="103"/>
      <c r="X10" s="103"/>
      <c r="Y10" s="103"/>
      <c r="Z10" s="103"/>
      <c r="AA10" s="103"/>
    </row>
    <row r="11" spans="1:29" ht="12.75" customHeight="1" x14ac:dyDescent="0.2">
      <c r="A11" s="3"/>
      <c r="B11" s="337" t="s">
        <v>230</v>
      </c>
      <c r="C11" s="337"/>
      <c r="D11" s="337"/>
      <c r="E11" s="337"/>
      <c r="F11" s="337"/>
      <c r="G11" s="337"/>
      <c r="H11" s="337"/>
      <c r="I11" s="337"/>
      <c r="J11" s="337"/>
      <c r="K11" s="337"/>
      <c r="L11" s="337"/>
      <c r="M11" s="337"/>
      <c r="N11" s="337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103"/>
    </row>
    <row r="12" spans="1:29" ht="13.5" thickBot="1" x14ac:dyDescent="0.25">
      <c r="A12" s="3"/>
      <c r="B12" s="9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2"/>
      <c r="R12" s="132"/>
      <c r="S12" s="132"/>
      <c r="T12" s="132"/>
      <c r="U12" s="132"/>
      <c r="V12" s="132"/>
      <c r="W12" s="132"/>
      <c r="X12" s="132"/>
      <c r="Y12" s="132"/>
      <c r="Z12" s="132"/>
      <c r="AA12" s="132"/>
    </row>
    <row r="13" spans="1:29" x14ac:dyDescent="0.2">
      <c r="A13" s="3"/>
      <c r="B13" s="9"/>
      <c r="C13" s="419" t="s">
        <v>503</v>
      </c>
      <c r="D13" s="420"/>
      <c r="E13" s="421"/>
      <c r="F13" s="428" t="s">
        <v>223</v>
      </c>
      <c r="G13" s="429"/>
      <c r="H13" s="429"/>
      <c r="I13" s="429"/>
      <c r="J13" s="429"/>
      <c r="K13" s="429"/>
      <c r="L13" s="429"/>
      <c r="M13" s="430"/>
      <c r="N13" s="441" t="s">
        <v>234</v>
      </c>
      <c r="O13" s="442"/>
      <c r="P13" s="442"/>
      <c r="Q13" s="442"/>
      <c r="R13" s="442"/>
      <c r="S13" s="442"/>
      <c r="T13" s="442"/>
      <c r="U13" s="442"/>
      <c r="V13" s="442"/>
      <c r="W13" s="442"/>
      <c r="X13" s="442"/>
      <c r="Y13" s="442"/>
      <c r="Z13" s="442"/>
      <c r="AA13" s="443"/>
    </row>
    <row r="14" spans="1:29" ht="13.5" thickBot="1" x14ac:dyDescent="0.25">
      <c r="A14" s="3"/>
      <c r="B14" s="9"/>
      <c r="C14" s="139"/>
      <c r="D14" s="130" t="s">
        <v>113</v>
      </c>
      <c r="E14" s="140"/>
      <c r="F14" s="433" t="s">
        <v>235</v>
      </c>
      <c r="G14" s="434"/>
      <c r="H14" s="434"/>
      <c r="I14" s="434"/>
      <c r="J14" s="434"/>
      <c r="K14" s="434"/>
      <c r="L14" s="434"/>
      <c r="M14" s="435"/>
      <c r="N14" s="431" t="s">
        <v>246</v>
      </c>
      <c r="O14" s="432"/>
      <c r="P14" s="432"/>
      <c r="Q14" s="432"/>
      <c r="R14" s="432" t="s">
        <v>245</v>
      </c>
      <c r="S14" s="436"/>
      <c r="T14" s="436"/>
      <c r="U14" s="436"/>
      <c r="V14" s="436"/>
      <c r="W14" s="437" t="s">
        <v>244</v>
      </c>
      <c r="X14" s="438"/>
      <c r="Y14" s="439"/>
      <c r="Z14" s="437" t="s">
        <v>243</v>
      </c>
      <c r="AA14" s="440"/>
    </row>
    <row r="15" spans="1:29" ht="27.75" customHeight="1" x14ac:dyDescent="0.2">
      <c r="A15" s="151"/>
      <c r="B15" s="152" t="s">
        <v>213</v>
      </c>
      <c r="C15" s="141" t="s">
        <v>214</v>
      </c>
      <c r="D15" s="129"/>
      <c r="E15" s="142"/>
      <c r="F15" s="133" t="s">
        <v>215</v>
      </c>
      <c r="G15" s="131" t="s">
        <v>216</v>
      </c>
      <c r="H15" s="131" t="s">
        <v>32</v>
      </c>
      <c r="I15" s="131" t="s">
        <v>217</v>
      </c>
      <c r="J15" s="131" t="s">
        <v>218</v>
      </c>
      <c r="K15" s="131" t="s">
        <v>219</v>
      </c>
      <c r="L15" s="131" t="s">
        <v>220</v>
      </c>
      <c r="M15" s="134" t="s">
        <v>221</v>
      </c>
      <c r="N15" s="143" t="s">
        <v>215</v>
      </c>
      <c r="O15" s="128" t="s">
        <v>216</v>
      </c>
      <c r="P15" s="144" t="s">
        <v>232</v>
      </c>
      <c r="Q15" s="128" t="s">
        <v>233</v>
      </c>
      <c r="R15" s="128" t="s">
        <v>219</v>
      </c>
      <c r="S15" s="128" t="s">
        <v>220</v>
      </c>
      <c r="T15" s="128" t="s">
        <v>32</v>
      </c>
      <c r="U15" s="128" t="s">
        <v>217</v>
      </c>
      <c r="V15" s="128" t="s">
        <v>237</v>
      </c>
      <c r="W15" s="128" t="s">
        <v>238</v>
      </c>
      <c r="X15" s="128" t="s">
        <v>239</v>
      </c>
      <c r="Y15" s="144" t="s">
        <v>240</v>
      </c>
      <c r="Z15" s="144" t="s">
        <v>241</v>
      </c>
      <c r="AA15" s="146" t="s">
        <v>242</v>
      </c>
      <c r="AC15" s="45"/>
    </row>
    <row r="16" spans="1:29" ht="14.25" customHeight="1" x14ac:dyDescent="0.2">
      <c r="A16" s="151"/>
      <c r="B16" s="153" t="str">
        <f>Criteria1.1.1!D6</f>
        <v>Justice Sector</v>
      </c>
      <c r="C16" s="422" t="s">
        <v>224</v>
      </c>
      <c r="D16" s="423"/>
      <c r="E16" s="424"/>
      <c r="F16" s="135" t="s">
        <v>18</v>
      </c>
      <c r="G16" s="126"/>
      <c r="H16" s="127"/>
      <c r="I16" s="126"/>
      <c r="J16" s="126"/>
      <c r="K16" s="127"/>
      <c r="L16" s="126"/>
      <c r="M16" s="136"/>
      <c r="N16" s="135" t="s">
        <v>18</v>
      </c>
      <c r="O16" s="126"/>
      <c r="P16" s="127"/>
      <c r="Q16" s="126"/>
      <c r="R16" s="126"/>
      <c r="S16" s="126"/>
      <c r="T16" s="126"/>
      <c r="U16" s="126"/>
      <c r="V16" s="127"/>
      <c r="W16" s="126"/>
      <c r="X16" s="126"/>
      <c r="Y16" s="126"/>
      <c r="Z16" s="126"/>
      <c r="AA16" s="145"/>
    </row>
    <row r="17" spans="1:27" ht="14.25" customHeight="1" x14ac:dyDescent="0.2">
      <c r="A17" s="151"/>
      <c r="B17" s="153" t="str">
        <f>Criteria1.1.1!D16</f>
        <v>Security and Home Affairs Sector</v>
      </c>
      <c r="C17" s="422" t="s">
        <v>225</v>
      </c>
      <c r="D17" s="423"/>
      <c r="E17" s="424"/>
      <c r="F17" s="137" t="s">
        <v>18</v>
      </c>
      <c r="G17" s="126"/>
      <c r="H17" s="127"/>
      <c r="I17" s="126"/>
      <c r="J17" s="126"/>
      <c r="K17" s="127"/>
      <c r="L17" s="126"/>
      <c r="M17" s="136"/>
      <c r="N17" s="137" t="s">
        <v>18</v>
      </c>
      <c r="O17" s="126"/>
      <c r="P17" s="127"/>
      <c r="Q17" s="126"/>
      <c r="R17" s="126"/>
      <c r="S17" s="126"/>
      <c r="T17" s="126"/>
      <c r="U17" s="126"/>
      <c r="V17" s="127"/>
      <c r="W17" s="126"/>
      <c r="X17" s="126"/>
      <c r="Y17" s="126"/>
      <c r="Z17" s="126"/>
      <c r="AA17" s="145"/>
    </row>
    <row r="18" spans="1:27" ht="14.25" customHeight="1" x14ac:dyDescent="0.2">
      <c r="A18" s="151"/>
      <c r="B18" s="153" t="str">
        <f>Criteria1.1.1!D34</f>
        <v>Civil Society and Fundamental Rights</v>
      </c>
      <c r="C18" s="422" t="s">
        <v>214</v>
      </c>
      <c r="D18" s="423"/>
      <c r="E18" s="424"/>
      <c r="F18" s="253" t="s">
        <v>18</v>
      </c>
      <c r="G18" s="232" t="s">
        <v>18</v>
      </c>
      <c r="H18" s="127"/>
      <c r="I18" s="126"/>
      <c r="J18" s="126"/>
      <c r="K18" s="127"/>
      <c r="L18" s="126"/>
      <c r="M18" s="136"/>
      <c r="N18" s="135"/>
      <c r="O18" s="106" t="s">
        <v>18</v>
      </c>
      <c r="P18" s="232" t="s">
        <v>18</v>
      </c>
      <c r="Q18" s="126"/>
      <c r="R18" s="126"/>
      <c r="S18" s="126"/>
      <c r="T18" s="126"/>
      <c r="U18" s="126"/>
      <c r="V18" s="127"/>
      <c r="W18" s="126"/>
      <c r="X18" s="126"/>
      <c r="Y18" s="126"/>
      <c r="Z18" s="126"/>
      <c r="AA18" s="145"/>
    </row>
    <row r="19" spans="1:27" ht="14.25" customHeight="1" x14ac:dyDescent="0.2">
      <c r="A19" s="151"/>
      <c r="B19" s="153" t="str">
        <f>Criteria1.1.1!D50</f>
        <v>Employment, HRD, Education, Social Policies</v>
      </c>
      <c r="C19" s="422" t="s">
        <v>579</v>
      </c>
      <c r="D19" s="423"/>
      <c r="E19" s="424"/>
      <c r="F19" s="135"/>
      <c r="G19" s="126"/>
      <c r="H19" s="106"/>
      <c r="I19" s="126"/>
      <c r="J19" s="126"/>
      <c r="K19" s="127"/>
      <c r="L19" s="126"/>
      <c r="M19" s="236" t="s">
        <v>18</v>
      </c>
      <c r="N19" s="135"/>
      <c r="O19" s="126"/>
      <c r="P19" s="106"/>
      <c r="Q19" s="126"/>
      <c r="R19" s="126"/>
      <c r="S19" s="126"/>
      <c r="T19" s="126"/>
      <c r="U19" s="126"/>
      <c r="V19" s="127"/>
      <c r="W19" s="232" t="s">
        <v>18</v>
      </c>
      <c r="X19" s="232" t="s">
        <v>18</v>
      </c>
      <c r="Y19" s="232" t="s">
        <v>18</v>
      </c>
      <c r="Z19" s="126"/>
      <c r="AA19" s="145"/>
    </row>
    <row r="20" spans="1:27" ht="14.25" customHeight="1" x14ac:dyDescent="0.2">
      <c r="A20" s="151"/>
      <c r="B20" s="300" t="s">
        <v>627</v>
      </c>
      <c r="C20" s="425" t="s">
        <v>668</v>
      </c>
      <c r="D20" s="426"/>
      <c r="E20" s="427"/>
      <c r="F20" s="135"/>
      <c r="G20" s="126"/>
      <c r="H20" s="273" t="s">
        <v>18</v>
      </c>
      <c r="I20" s="126"/>
      <c r="J20" s="126"/>
      <c r="K20" s="127"/>
      <c r="L20" s="126"/>
      <c r="M20" s="236"/>
      <c r="N20" s="135"/>
      <c r="O20" s="126"/>
      <c r="P20" s="127"/>
      <c r="Q20" s="106"/>
      <c r="R20" s="126"/>
      <c r="S20" s="126"/>
      <c r="T20" s="301" t="s">
        <v>18</v>
      </c>
      <c r="U20" s="126"/>
      <c r="V20" s="127"/>
      <c r="W20" s="126"/>
      <c r="X20" s="126"/>
      <c r="Y20" s="126"/>
      <c r="Z20" s="126"/>
      <c r="AA20" s="145"/>
    </row>
    <row r="21" spans="1:27" x14ac:dyDescent="0.2">
      <c r="A21" s="151"/>
      <c r="B21" s="300" t="s">
        <v>635</v>
      </c>
      <c r="C21" s="425" t="s">
        <v>687</v>
      </c>
      <c r="D21" s="426"/>
      <c r="E21" s="427"/>
      <c r="F21" s="135"/>
      <c r="G21" s="126"/>
      <c r="H21" s="127"/>
      <c r="I21" s="126"/>
      <c r="J21" s="106"/>
      <c r="K21" s="301" t="s">
        <v>18</v>
      </c>
      <c r="L21" s="126"/>
      <c r="M21" s="136"/>
      <c r="N21" s="135"/>
      <c r="O21" s="126"/>
      <c r="P21" s="127"/>
      <c r="Q21" s="126"/>
      <c r="R21" s="106" t="s">
        <v>18</v>
      </c>
      <c r="S21" s="106"/>
      <c r="T21" s="106"/>
      <c r="U21" s="106"/>
      <c r="V21" s="127"/>
      <c r="W21" s="126"/>
      <c r="X21" s="126"/>
      <c r="Y21" s="126"/>
      <c r="Z21" s="126"/>
      <c r="AA21" s="136"/>
    </row>
    <row r="22" spans="1:27" x14ac:dyDescent="0.2">
      <c r="A22" s="151"/>
      <c r="B22" s="300" t="s">
        <v>640</v>
      </c>
      <c r="C22" s="425" t="s">
        <v>688</v>
      </c>
      <c r="D22" s="426"/>
      <c r="E22" s="427"/>
      <c r="F22" s="135"/>
      <c r="G22" s="126"/>
      <c r="H22" s="127"/>
      <c r="I22" s="126"/>
      <c r="J22" s="106"/>
      <c r="K22" s="127"/>
      <c r="L22" s="301" t="s">
        <v>18</v>
      </c>
      <c r="M22" s="136"/>
      <c r="N22" s="135"/>
      <c r="O22" s="126"/>
      <c r="P22" s="127"/>
      <c r="Q22" s="126"/>
      <c r="R22" s="106"/>
      <c r="S22" s="106" t="s">
        <v>18</v>
      </c>
      <c r="T22" s="106"/>
      <c r="U22" s="106"/>
      <c r="V22" s="127"/>
      <c r="W22" s="126"/>
      <c r="X22" s="126"/>
      <c r="Y22" s="126"/>
      <c r="Z22" s="126"/>
      <c r="AA22" s="136"/>
    </row>
    <row r="23" spans="1:27" x14ac:dyDescent="0.2">
      <c r="A23" s="151"/>
      <c r="B23" s="300" t="s">
        <v>645</v>
      </c>
      <c r="C23" s="425" t="s">
        <v>669</v>
      </c>
      <c r="D23" s="426"/>
      <c r="E23" s="427"/>
      <c r="F23" s="135"/>
      <c r="G23" s="126"/>
      <c r="H23" s="127"/>
      <c r="I23" s="126"/>
      <c r="J23" s="106" t="s">
        <v>18</v>
      </c>
      <c r="K23" s="127"/>
      <c r="L23" s="126"/>
      <c r="M23" s="136"/>
      <c r="N23" s="135"/>
      <c r="O23" s="126"/>
      <c r="P23" s="127"/>
      <c r="Q23" s="126"/>
      <c r="R23" s="106"/>
      <c r="S23" s="106"/>
      <c r="T23" s="106"/>
      <c r="U23" s="106"/>
      <c r="V23" s="127"/>
      <c r="W23" s="126"/>
      <c r="X23" s="126"/>
      <c r="Y23" s="126"/>
      <c r="Z23" s="301" t="s">
        <v>18</v>
      </c>
      <c r="AA23" s="136"/>
    </row>
    <row r="24" spans="1:27" ht="13.5" thickBot="1" x14ac:dyDescent="0.25">
      <c r="A24" s="151"/>
      <c r="B24" s="154"/>
      <c r="C24" s="155"/>
      <c r="D24" s="156"/>
      <c r="E24" s="157"/>
      <c r="F24" s="158"/>
      <c r="G24" s="159"/>
      <c r="H24" s="159"/>
      <c r="I24" s="159"/>
      <c r="J24" s="159"/>
      <c r="K24" s="159"/>
      <c r="L24" s="159"/>
      <c r="M24" s="160"/>
      <c r="N24" s="158"/>
      <c r="O24" s="159"/>
      <c r="P24" s="159"/>
      <c r="Q24" s="159"/>
      <c r="R24" s="159"/>
      <c r="S24" s="159"/>
      <c r="T24" s="159"/>
      <c r="U24" s="159"/>
      <c r="V24" s="161"/>
      <c r="W24" s="159"/>
      <c r="X24" s="159"/>
      <c r="Y24" s="159"/>
      <c r="Z24" s="159"/>
      <c r="AA24" s="160"/>
    </row>
    <row r="25" spans="1:27" x14ac:dyDescent="0.2">
      <c r="A25" s="3"/>
      <c r="C25" s="138" t="s">
        <v>28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</row>
    <row r="26" spans="1:27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ht="12.75" customHeight="1" x14ac:dyDescent="0.2">
      <c r="D27" s="45" t="s">
        <v>247</v>
      </c>
      <c r="F27" s="337" t="s">
        <v>248</v>
      </c>
      <c r="G27" s="359"/>
      <c r="H27" s="337" t="s">
        <v>69</v>
      </c>
      <c r="I27" s="359"/>
      <c r="J27" s="337" t="s">
        <v>249</v>
      </c>
      <c r="K27" s="359"/>
      <c r="L27" s="337" t="s">
        <v>69</v>
      </c>
      <c r="M27" s="359"/>
      <c r="N27" s="337" t="s">
        <v>250</v>
      </c>
      <c r="O27" s="359"/>
      <c r="P27" s="337" t="s">
        <v>251</v>
      </c>
      <c r="Q27" s="359"/>
      <c r="R27" s="337" t="s">
        <v>4</v>
      </c>
      <c r="S27" s="359"/>
    </row>
    <row r="28" spans="1:27" ht="12.75" customHeight="1" x14ac:dyDescent="0.2">
      <c r="C28" s="379" t="str">
        <f t="shared" ref="C28:C36" si="0">B16</f>
        <v>Justice Sector</v>
      </c>
      <c r="D28" s="379"/>
      <c r="E28" s="379"/>
      <c r="F28" s="416">
        <v>4</v>
      </c>
      <c r="G28" s="416"/>
      <c r="H28" s="415">
        <f>1/300%</f>
        <v>0.33333333333333331</v>
      </c>
      <c r="I28" s="415"/>
      <c r="J28" s="416">
        <v>4</v>
      </c>
      <c r="K28" s="416"/>
      <c r="L28" s="412">
        <f>H28</f>
        <v>0.33333333333333331</v>
      </c>
      <c r="M28" s="359"/>
      <c r="N28" s="416">
        <v>4</v>
      </c>
      <c r="O28" s="416"/>
      <c r="P28" s="412">
        <f>H28</f>
        <v>0.33333333333333331</v>
      </c>
      <c r="Q28" s="359"/>
      <c r="R28" s="413">
        <f>F28*H28+J28*L28+N28*P28</f>
        <v>4</v>
      </c>
      <c r="S28" s="413"/>
    </row>
    <row r="29" spans="1:27" ht="12.75" customHeight="1" x14ac:dyDescent="0.2">
      <c r="C29" s="379" t="str">
        <f t="shared" si="0"/>
        <v>Security and Home Affairs Sector</v>
      </c>
      <c r="D29" s="379"/>
      <c r="E29" s="379"/>
      <c r="F29" s="416">
        <v>4</v>
      </c>
      <c r="G29" s="416"/>
      <c r="H29" s="412">
        <f>H28</f>
        <v>0.33333333333333331</v>
      </c>
      <c r="I29" s="359"/>
      <c r="J29" s="416">
        <v>4</v>
      </c>
      <c r="K29" s="416"/>
      <c r="L29" s="412">
        <f>L28</f>
        <v>0.33333333333333331</v>
      </c>
      <c r="M29" s="359"/>
      <c r="N29" s="416">
        <v>4</v>
      </c>
      <c r="O29" s="416"/>
      <c r="P29" s="412">
        <f>P28</f>
        <v>0.33333333333333331</v>
      </c>
      <c r="Q29" s="359"/>
      <c r="R29" s="413">
        <f t="shared" ref="R29:R36" si="1">F29*H29+J29*L29+N29*P29</f>
        <v>4</v>
      </c>
      <c r="S29" s="413"/>
    </row>
    <row r="30" spans="1:27" ht="12.75" customHeight="1" x14ac:dyDescent="0.2">
      <c r="C30" s="379" t="str">
        <f t="shared" si="0"/>
        <v>Civil Society and Fundamental Rights</v>
      </c>
      <c r="D30" s="379"/>
      <c r="E30" s="379"/>
      <c r="F30" s="416">
        <v>4</v>
      </c>
      <c r="G30" s="416"/>
      <c r="H30" s="412">
        <f t="shared" ref="H30:H36" si="2">H29</f>
        <v>0.33333333333333331</v>
      </c>
      <c r="I30" s="359"/>
      <c r="J30" s="416">
        <v>4</v>
      </c>
      <c r="K30" s="416"/>
      <c r="L30" s="412">
        <f t="shared" ref="L30:L36" si="3">L29</f>
        <v>0.33333333333333331</v>
      </c>
      <c r="M30" s="359"/>
      <c r="N30" s="416">
        <v>4</v>
      </c>
      <c r="O30" s="416"/>
      <c r="P30" s="412">
        <f t="shared" ref="P30:P36" si="4">P29</f>
        <v>0.33333333333333331</v>
      </c>
      <c r="Q30" s="359"/>
      <c r="R30" s="414">
        <f t="shared" si="1"/>
        <v>4</v>
      </c>
      <c r="S30" s="414"/>
    </row>
    <row r="31" spans="1:27" ht="12.75" customHeight="1" x14ac:dyDescent="0.2">
      <c r="C31" s="379" t="str">
        <f t="shared" si="0"/>
        <v>Employment, HRD, Education, Social Policies</v>
      </c>
      <c r="D31" s="379"/>
      <c r="E31" s="379"/>
      <c r="F31" s="416">
        <v>4</v>
      </c>
      <c r="G31" s="416"/>
      <c r="H31" s="412">
        <f t="shared" si="2"/>
        <v>0.33333333333333331</v>
      </c>
      <c r="I31" s="359"/>
      <c r="J31" s="416">
        <v>4</v>
      </c>
      <c r="K31" s="416"/>
      <c r="L31" s="412">
        <f t="shared" si="3"/>
        <v>0.33333333333333331</v>
      </c>
      <c r="M31" s="359"/>
      <c r="N31" s="416">
        <v>4</v>
      </c>
      <c r="O31" s="416"/>
      <c r="P31" s="412">
        <f t="shared" si="4"/>
        <v>0.33333333333333331</v>
      </c>
      <c r="Q31" s="359"/>
      <c r="R31" s="413">
        <f t="shared" si="1"/>
        <v>4</v>
      </c>
      <c r="S31" s="413"/>
    </row>
    <row r="32" spans="1:27" ht="12.75" customHeight="1" x14ac:dyDescent="0.2">
      <c r="C32" s="379" t="str">
        <f t="shared" si="0"/>
        <v>Energy Sector</v>
      </c>
      <c r="D32" s="379"/>
      <c r="E32" s="379"/>
      <c r="F32" s="416">
        <v>4</v>
      </c>
      <c r="G32" s="416"/>
      <c r="H32" s="412">
        <f t="shared" si="2"/>
        <v>0.33333333333333331</v>
      </c>
      <c r="I32" s="359"/>
      <c r="J32" s="417">
        <v>4</v>
      </c>
      <c r="K32" s="416"/>
      <c r="L32" s="412">
        <f t="shared" si="3"/>
        <v>0.33333333333333331</v>
      </c>
      <c r="M32" s="359"/>
      <c r="N32" s="416">
        <v>4</v>
      </c>
      <c r="O32" s="416"/>
      <c r="P32" s="412">
        <f t="shared" si="4"/>
        <v>0.33333333333333331</v>
      </c>
      <c r="Q32" s="359"/>
      <c r="R32" s="413">
        <f t="shared" si="1"/>
        <v>4</v>
      </c>
      <c r="S32" s="413"/>
    </row>
    <row r="33" spans="3:23" ht="12.75" customHeight="1" x14ac:dyDescent="0.2">
      <c r="C33" s="379" t="str">
        <f t="shared" si="0"/>
        <v>Transport</v>
      </c>
      <c r="D33" s="379"/>
      <c r="E33" s="379"/>
      <c r="F33" s="416">
        <v>4</v>
      </c>
      <c r="G33" s="416"/>
      <c r="H33" s="412">
        <f t="shared" si="2"/>
        <v>0.33333333333333331</v>
      </c>
      <c r="I33" s="359"/>
      <c r="J33" s="416">
        <v>4</v>
      </c>
      <c r="K33" s="416"/>
      <c r="L33" s="412">
        <f t="shared" si="3"/>
        <v>0.33333333333333331</v>
      </c>
      <c r="M33" s="359"/>
      <c r="N33" s="416">
        <v>4</v>
      </c>
      <c r="O33" s="416"/>
      <c r="P33" s="412">
        <f t="shared" si="4"/>
        <v>0.33333333333333331</v>
      </c>
      <c r="Q33" s="359"/>
      <c r="R33" s="413">
        <f t="shared" si="1"/>
        <v>4</v>
      </c>
      <c r="S33" s="413"/>
    </row>
    <row r="34" spans="3:23" ht="12.75" customHeight="1" x14ac:dyDescent="0.2">
      <c r="C34" s="379" t="str">
        <f t="shared" si="0"/>
        <v>Environment</v>
      </c>
      <c r="D34" s="379"/>
      <c r="E34" s="379"/>
      <c r="F34" s="416">
        <v>4</v>
      </c>
      <c r="G34" s="416"/>
      <c r="H34" s="412">
        <f t="shared" si="2"/>
        <v>0.33333333333333331</v>
      </c>
      <c r="I34" s="359"/>
      <c r="J34" s="416">
        <v>4</v>
      </c>
      <c r="K34" s="416"/>
      <c r="L34" s="412">
        <f t="shared" si="3"/>
        <v>0.33333333333333331</v>
      </c>
      <c r="M34" s="359"/>
      <c r="N34" s="416">
        <v>4</v>
      </c>
      <c r="O34" s="416"/>
      <c r="P34" s="412">
        <f t="shared" si="4"/>
        <v>0.33333333333333331</v>
      </c>
      <c r="Q34" s="359"/>
      <c r="R34" s="413">
        <f t="shared" si="1"/>
        <v>4</v>
      </c>
      <c r="S34" s="413"/>
    </row>
    <row r="35" spans="3:23" ht="12.75" customHeight="1" x14ac:dyDescent="0.2">
      <c r="C35" s="379" t="str">
        <f t="shared" si="0"/>
        <v>Agriculture and Rural Development</v>
      </c>
      <c r="D35" s="379"/>
      <c r="E35" s="379"/>
      <c r="F35" s="416">
        <v>4</v>
      </c>
      <c r="G35" s="416"/>
      <c r="H35" s="412">
        <f t="shared" si="2"/>
        <v>0.33333333333333331</v>
      </c>
      <c r="I35" s="359"/>
      <c r="J35" s="416">
        <v>4</v>
      </c>
      <c r="K35" s="416"/>
      <c r="L35" s="412">
        <f t="shared" si="3"/>
        <v>0.33333333333333331</v>
      </c>
      <c r="M35" s="359"/>
      <c r="N35" s="416">
        <v>4</v>
      </c>
      <c r="O35" s="416"/>
      <c r="P35" s="412">
        <f t="shared" si="4"/>
        <v>0.33333333333333331</v>
      </c>
      <c r="Q35" s="359"/>
      <c r="R35" s="413">
        <f t="shared" si="1"/>
        <v>4</v>
      </c>
      <c r="S35" s="413"/>
    </row>
    <row r="36" spans="3:23" ht="12.75" customHeight="1" x14ac:dyDescent="0.2">
      <c r="C36" s="379">
        <f t="shared" si="0"/>
        <v>0</v>
      </c>
      <c r="D36" s="379"/>
      <c r="E36" s="379"/>
      <c r="F36" s="416"/>
      <c r="G36" s="416"/>
      <c r="H36" s="412">
        <f t="shared" si="2"/>
        <v>0.33333333333333331</v>
      </c>
      <c r="I36" s="359"/>
      <c r="J36" s="416"/>
      <c r="K36" s="416"/>
      <c r="L36" s="412">
        <f t="shared" si="3"/>
        <v>0.33333333333333331</v>
      </c>
      <c r="M36" s="359"/>
      <c r="N36" s="416"/>
      <c r="O36" s="416"/>
      <c r="P36" s="412">
        <f t="shared" si="4"/>
        <v>0.33333333333333331</v>
      </c>
      <c r="Q36" s="359"/>
      <c r="R36" s="413">
        <f t="shared" si="1"/>
        <v>0</v>
      </c>
      <c r="S36" s="413"/>
    </row>
    <row r="38" spans="3:23" ht="12.75" customHeight="1" x14ac:dyDescent="0.2">
      <c r="E38" s="45" t="s">
        <v>247</v>
      </c>
    </row>
    <row r="39" spans="3:23" ht="12.75" customHeight="1" x14ac:dyDescent="0.2">
      <c r="E39">
        <v>4</v>
      </c>
      <c r="F39" s="337" t="s">
        <v>253</v>
      </c>
      <c r="G39" s="337"/>
      <c r="H39" s="337"/>
      <c r="I39" s="337"/>
      <c r="J39" s="337"/>
      <c r="K39" s="337"/>
      <c r="L39" s="337"/>
      <c r="M39" s="337"/>
      <c r="N39" s="337"/>
      <c r="O39" s="337"/>
      <c r="P39" s="337"/>
      <c r="Q39" s="337"/>
      <c r="R39" s="337"/>
      <c r="S39" s="337"/>
      <c r="T39" s="337"/>
      <c r="U39" s="337"/>
      <c r="V39" s="337"/>
      <c r="W39" s="337"/>
    </row>
    <row r="40" spans="3:23" ht="12.75" customHeight="1" x14ac:dyDescent="0.2">
      <c r="E40">
        <v>3</v>
      </c>
      <c r="F40" s="337" t="s">
        <v>252</v>
      </c>
      <c r="G40" s="337"/>
      <c r="H40" s="337"/>
      <c r="I40" s="337"/>
      <c r="J40" s="337"/>
      <c r="K40" s="337"/>
      <c r="L40" s="337"/>
      <c r="M40" s="337"/>
      <c r="N40" s="337"/>
      <c r="O40" s="337"/>
      <c r="P40" s="337"/>
      <c r="Q40" s="337"/>
      <c r="R40" s="337"/>
      <c r="S40" s="337"/>
      <c r="T40" s="337"/>
      <c r="U40" s="337"/>
      <c r="V40" s="337"/>
      <c r="W40" s="337"/>
    </row>
    <row r="41" spans="3:23" ht="12.75" customHeight="1" x14ac:dyDescent="0.2">
      <c r="E41">
        <v>2</v>
      </c>
      <c r="F41" s="337" t="s">
        <v>252</v>
      </c>
      <c r="G41" s="337"/>
      <c r="H41" s="337"/>
      <c r="I41" s="337"/>
      <c r="J41" s="337"/>
      <c r="K41" s="337"/>
      <c r="L41" s="337"/>
      <c r="M41" s="337"/>
      <c r="N41" s="337"/>
      <c r="O41" s="337"/>
      <c r="P41" s="337"/>
      <c r="Q41" s="337"/>
      <c r="R41" s="337"/>
      <c r="S41" s="337"/>
      <c r="T41" s="337"/>
      <c r="U41" s="337"/>
      <c r="V41" s="337"/>
      <c r="W41" s="337"/>
    </row>
    <row r="42" spans="3:23" ht="12.75" customHeight="1" x14ac:dyDescent="0.2">
      <c r="E42">
        <v>1</v>
      </c>
      <c r="F42" s="337" t="s">
        <v>255</v>
      </c>
      <c r="G42" s="337"/>
      <c r="H42" s="337"/>
      <c r="I42" s="337"/>
      <c r="J42" s="337"/>
      <c r="K42" s="337"/>
      <c r="L42" s="337"/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</row>
    <row r="43" spans="3:23" ht="12.75" customHeight="1" x14ac:dyDescent="0.2">
      <c r="E43">
        <v>0</v>
      </c>
      <c r="F43" s="337" t="s">
        <v>254</v>
      </c>
      <c r="G43" s="337"/>
      <c r="H43" s="337"/>
      <c r="I43" s="337"/>
      <c r="J43" s="337"/>
      <c r="K43" s="337"/>
      <c r="L43" s="337"/>
      <c r="M43" s="337"/>
      <c r="N43" s="337"/>
      <c r="O43" s="337"/>
      <c r="P43" s="337"/>
      <c r="Q43" s="337"/>
      <c r="R43" s="337"/>
      <c r="S43" s="337"/>
      <c r="T43" s="337"/>
      <c r="U43" s="337"/>
      <c r="V43" s="337"/>
      <c r="W43" s="337"/>
    </row>
  </sheetData>
  <mergeCells count="104">
    <mergeCell ref="C22:E22"/>
    <mergeCell ref="C23:E23"/>
    <mergeCell ref="C28:E28"/>
    <mergeCell ref="C29:E29"/>
    <mergeCell ref="C30:E30"/>
    <mergeCell ref="C31:E31"/>
    <mergeCell ref="H32:I32"/>
    <mergeCell ref="H33:I33"/>
    <mergeCell ref="H34:I34"/>
    <mergeCell ref="H30:I30"/>
    <mergeCell ref="H31:I31"/>
    <mergeCell ref="C36:E36"/>
    <mergeCell ref="F27:G27"/>
    <mergeCell ref="F28:G28"/>
    <mergeCell ref="F36:G36"/>
    <mergeCell ref="C32:E32"/>
    <mergeCell ref="C33:E33"/>
    <mergeCell ref="C34:E34"/>
    <mergeCell ref="C35:E35"/>
    <mergeCell ref="H36:I36"/>
    <mergeCell ref="H35:I35"/>
    <mergeCell ref="F29:G29"/>
    <mergeCell ref="F30:G30"/>
    <mergeCell ref="F31:G31"/>
    <mergeCell ref="F32:G32"/>
    <mergeCell ref="F33:G33"/>
    <mergeCell ref="F34:G34"/>
    <mergeCell ref="F35:G35"/>
    <mergeCell ref="B4:AA4"/>
    <mergeCell ref="C13:E13"/>
    <mergeCell ref="C16:E16"/>
    <mergeCell ref="C17:E17"/>
    <mergeCell ref="C18:E18"/>
    <mergeCell ref="C19:E19"/>
    <mergeCell ref="C20:E20"/>
    <mergeCell ref="C21:E21"/>
    <mergeCell ref="F13:M13"/>
    <mergeCell ref="N14:Q14"/>
    <mergeCell ref="F14:M14"/>
    <mergeCell ref="C9:Q9"/>
    <mergeCell ref="B10:R10"/>
    <mergeCell ref="B11:N11"/>
    <mergeCell ref="R14:V14"/>
    <mergeCell ref="W14:Y14"/>
    <mergeCell ref="Z14:AA14"/>
    <mergeCell ref="N13:AA13"/>
    <mergeCell ref="L27:M27"/>
    <mergeCell ref="J28:K28"/>
    <mergeCell ref="L28:M28"/>
    <mergeCell ref="J29:K29"/>
    <mergeCell ref="L29:M29"/>
    <mergeCell ref="J30:K30"/>
    <mergeCell ref="L30:M30"/>
    <mergeCell ref="J31:K31"/>
    <mergeCell ref="L31:M31"/>
    <mergeCell ref="J27:K27"/>
    <mergeCell ref="P29:Q29"/>
    <mergeCell ref="P30:Q30"/>
    <mergeCell ref="P31:Q31"/>
    <mergeCell ref="J36:K36"/>
    <mergeCell ref="L36:M36"/>
    <mergeCell ref="N27:O27"/>
    <mergeCell ref="N28:O28"/>
    <mergeCell ref="N29:O29"/>
    <mergeCell ref="N30:O30"/>
    <mergeCell ref="N31:O31"/>
    <mergeCell ref="N32:O32"/>
    <mergeCell ref="N33:O33"/>
    <mergeCell ref="N34:O34"/>
    <mergeCell ref="N35:O35"/>
    <mergeCell ref="N36:O36"/>
    <mergeCell ref="L34:M34"/>
    <mergeCell ref="L35:M35"/>
    <mergeCell ref="P28:Q28"/>
    <mergeCell ref="J35:K35"/>
    <mergeCell ref="J32:K32"/>
    <mergeCell ref="L32:M32"/>
    <mergeCell ref="J33:K33"/>
    <mergeCell ref="L33:M33"/>
    <mergeCell ref="J34:K34"/>
    <mergeCell ref="F42:W42"/>
    <mergeCell ref="F43:W43"/>
    <mergeCell ref="F39:W39"/>
    <mergeCell ref="F40:W40"/>
    <mergeCell ref="F41:W41"/>
    <mergeCell ref="P36:Q36"/>
    <mergeCell ref="R27:S27"/>
    <mergeCell ref="R28:S28"/>
    <mergeCell ref="R29:S29"/>
    <mergeCell ref="R30:S30"/>
    <mergeCell ref="R31:S31"/>
    <mergeCell ref="R32:S32"/>
    <mergeCell ref="R33:S33"/>
    <mergeCell ref="R34:S34"/>
    <mergeCell ref="R35:S35"/>
    <mergeCell ref="R36:S36"/>
    <mergeCell ref="P32:Q32"/>
    <mergeCell ref="P33:Q33"/>
    <mergeCell ref="P34:Q34"/>
    <mergeCell ref="P35:Q35"/>
    <mergeCell ref="P27:Q27"/>
    <mergeCell ref="H27:I27"/>
    <mergeCell ref="H28:I28"/>
    <mergeCell ref="H29:I2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topLeftCell="A56" workbookViewId="0">
      <selection activeCell="I71" sqref="I71"/>
    </sheetView>
  </sheetViews>
  <sheetFormatPr defaultColWidth="8.85546875" defaultRowHeight="12.75" x14ac:dyDescent="0.2"/>
  <cols>
    <col min="6" max="6" width="3.28515625" customWidth="1"/>
    <col min="7" max="8" width="4.42578125" customWidth="1"/>
    <col min="9" max="9" width="10.85546875" customWidth="1"/>
    <col min="10" max="10" width="6.42578125" style="118" customWidth="1"/>
    <col min="11" max="11" width="7.28515625" customWidth="1"/>
  </cols>
  <sheetData>
    <row r="1" spans="1:14" ht="18" customHeight="1" x14ac:dyDescent="0.2">
      <c r="B1" s="445" t="s">
        <v>256</v>
      </c>
      <c r="C1" s="445"/>
      <c r="D1" s="445"/>
      <c r="E1" s="337" t="s">
        <v>257</v>
      </c>
      <c r="F1" s="337"/>
      <c r="G1" s="337"/>
      <c r="H1" s="337"/>
      <c r="I1" s="337"/>
      <c r="J1" s="337"/>
      <c r="K1" s="337"/>
      <c r="L1" s="337"/>
      <c r="M1" s="337"/>
    </row>
    <row r="2" spans="1:14" ht="18" customHeight="1" x14ac:dyDescent="0.2">
      <c r="A2" s="377" t="s">
        <v>256</v>
      </c>
      <c r="B2" s="379"/>
      <c r="C2" s="379"/>
      <c r="D2" s="379"/>
      <c r="E2" s="379"/>
      <c r="F2" s="379"/>
      <c r="G2" s="379"/>
      <c r="H2" s="379"/>
      <c r="I2" s="379"/>
      <c r="J2" s="120"/>
      <c r="K2" s="105"/>
    </row>
    <row r="3" spans="1:14" ht="18" customHeight="1" x14ac:dyDescent="0.2">
      <c r="A3" s="372" t="str">
        <f>Criteria1.1.1!D6</f>
        <v>Justice Sector</v>
      </c>
      <c r="B3" s="373"/>
      <c r="C3" s="373"/>
      <c r="D3" s="70"/>
      <c r="E3" s="70"/>
      <c r="F3" s="70"/>
      <c r="G3" s="70"/>
      <c r="H3" s="70"/>
      <c r="I3" s="70"/>
      <c r="J3" s="120"/>
      <c r="K3" s="105"/>
    </row>
    <row r="4" spans="1:14" ht="18" customHeight="1" x14ac:dyDescent="0.2">
      <c r="A4" s="45"/>
      <c r="B4" s="58" t="s">
        <v>120</v>
      </c>
      <c r="C4" s="56">
        <v>4</v>
      </c>
      <c r="D4" s="444" t="s">
        <v>258</v>
      </c>
      <c r="E4" s="444"/>
      <c r="F4" s="444"/>
      <c r="G4" s="444"/>
      <c r="H4" s="444"/>
      <c r="I4" s="444"/>
      <c r="J4" s="444"/>
      <c r="K4" s="444"/>
      <c r="L4" s="444"/>
      <c r="M4" s="444"/>
      <c r="N4" s="444"/>
    </row>
    <row r="5" spans="1:14" ht="18" customHeight="1" x14ac:dyDescent="0.2">
      <c r="B5" s="58" t="s">
        <v>121</v>
      </c>
      <c r="C5" s="56">
        <v>3</v>
      </c>
      <c r="D5" s="444" t="s">
        <v>259</v>
      </c>
      <c r="E5" s="444" t="s">
        <v>259</v>
      </c>
      <c r="F5" s="444" t="s">
        <v>259</v>
      </c>
      <c r="G5" s="444" t="s">
        <v>259</v>
      </c>
      <c r="H5" s="444" t="s">
        <v>259</v>
      </c>
      <c r="I5" s="444" t="s">
        <v>259</v>
      </c>
      <c r="J5" s="444"/>
      <c r="K5" s="444"/>
      <c r="L5" s="444"/>
    </row>
    <row r="6" spans="1:14" x14ac:dyDescent="0.2">
      <c r="B6" s="58" t="s">
        <v>63</v>
      </c>
      <c r="C6" s="56">
        <v>2</v>
      </c>
      <c r="D6" s="444" t="s">
        <v>260</v>
      </c>
      <c r="E6" s="444" t="s">
        <v>260</v>
      </c>
      <c r="F6" s="444" t="s">
        <v>260</v>
      </c>
      <c r="G6" s="444" t="s">
        <v>260</v>
      </c>
      <c r="H6" s="444" t="s">
        <v>260</v>
      </c>
      <c r="I6" s="444" t="s">
        <v>260</v>
      </c>
      <c r="J6" s="444"/>
      <c r="K6" s="444"/>
      <c r="L6" s="444"/>
    </row>
    <row r="7" spans="1:14" x14ac:dyDescent="0.2">
      <c r="B7" s="58" t="s">
        <v>124</v>
      </c>
      <c r="C7" s="56">
        <v>1</v>
      </c>
      <c r="D7" s="444" t="s">
        <v>261</v>
      </c>
      <c r="E7" s="444" t="s">
        <v>261</v>
      </c>
      <c r="F7" s="444" t="s">
        <v>261</v>
      </c>
      <c r="G7" s="444" t="s">
        <v>261</v>
      </c>
      <c r="H7" s="444" t="s">
        <v>261</v>
      </c>
      <c r="I7" s="444" t="s">
        <v>261</v>
      </c>
      <c r="J7" s="444"/>
      <c r="K7" s="444"/>
      <c r="L7" s="444"/>
    </row>
    <row r="8" spans="1:14" ht="12.75" customHeight="1" x14ac:dyDescent="0.2">
      <c r="C8" s="103">
        <v>0</v>
      </c>
      <c r="D8" s="444" t="s">
        <v>262</v>
      </c>
      <c r="E8" s="444" t="s">
        <v>262</v>
      </c>
      <c r="F8" s="444" t="s">
        <v>262</v>
      </c>
      <c r="G8" s="444" t="s">
        <v>262</v>
      </c>
      <c r="H8" s="444" t="s">
        <v>262</v>
      </c>
      <c r="I8" s="444" t="s">
        <v>262</v>
      </c>
      <c r="J8" s="444"/>
      <c r="K8" s="444"/>
      <c r="L8" s="444"/>
    </row>
    <row r="9" spans="1:14" ht="42.75" customHeight="1" x14ac:dyDescent="0.2"/>
    <row r="10" spans="1:14" ht="18.75" customHeight="1" x14ac:dyDescent="0.2">
      <c r="A10" s="45" t="s">
        <v>113</v>
      </c>
      <c r="B10" s="83" t="s">
        <v>263</v>
      </c>
      <c r="C10" s="55" t="s">
        <v>265</v>
      </c>
      <c r="G10" s="45"/>
      <c r="J10" s="87"/>
      <c r="K10" s="119"/>
    </row>
    <row r="11" spans="1:14" ht="12.75" customHeight="1" x14ac:dyDescent="0.2">
      <c r="C11" s="337" t="s">
        <v>264</v>
      </c>
      <c r="D11" s="359"/>
      <c r="E11" s="359"/>
      <c r="F11" s="359"/>
      <c r="G11" s="359"/>
      <c r="I11" s="162" t="s">
        <v>266</v>
      </c>
      <c r="J11" s="59">
        <v>1</v>
      </c>
      <c r="K11" s="118"/>
    </row>
    <row r="13" spans="1:14" ht="18" customHeight="1" x14ac:dyDescent="0.2">
      <c r="A13" s="372" t="str">
        <f>Criteria1.1.1!D16</f>
        <v>Security and Home Affairs Sector</v>
      </c>
      <c r="B13" s="373"/>
      <c r="C13" s="373"/>
      <c r="D13" s="70"/>
      <c r="E13" s="70"/>
      <c r="F13" s="70"/>
      <c r="G13" s="70"/>
      <c r="H13" s="70"/>
      <c r="I13" s="70"/>
      <c r="J13" s="120"/>
      <c r="K13" s="105"/>
    </row>
    <row r="14" spans="1:14" ht="18" customHeight="1" x14ac:dyDescent="0.2">
      <c r="A14" s="45"/>
      <c r="B14" s="58" t="s">
        <v>120</v>
      </c>
      <c r="C14" s="56">
        <v>4</v>
      </c>
      <c r="D14" s="444" t="s">
        <v>258</v>
      </c>
      <c r="E14" s="444"/>
      <c r="F14" s="444"/>
      <c r="G14" s="444"/>
      <c r="H14" s="444"/>
      <c r="I14" s="444"/>
      <c r="J14" s="444"/>
      <c r="K14" s="444"/>
      <c r="L14" s="444"/>
      <c r="M14" s="444"/>
      <c r="N14" s="444"/>
    </row>
    <row r="15" spans="1:14" ht="18" customHeight="1" x14ac:dyDescent="0.2">
      <c r="B15" s="58" t="s">
        <v>121</v>
      </c>
      <c r="C15" s="56">
        <v>3</v>
      </c>
      <c r="D15" s="444" t="s">
        <v>259</v>
      </c>
      <c r="E15" s="444" t="s">
        <v>259</v>
      </c>
      <c r="F15" s="444" t="s">
        <v>259</v>
      </c>
      <c r="G15" s="444" t="s">
        <v>259</v>
      </c>
      <c r="H15" s="444" t="s">
        <v>259</v>
      </c>
      <c r="I15" s="444" t="s">
        <v>259</v>
      </c>
      <c r="J15" s="444"/>
      <c r="K15" s="444"/>
      <c r="L15" s="444"/>
    </row>
    <row r="16" spans="1:14" x14ac:dyDescent="0.2">
      <c r="B16" s="58" t="s">
        <v>63</v>
      </c>
      <c r="C16" s="56">
        <v>2</v>
      </c>
      <c r="D16" s="444" t="s">
        <v>260</v>
      </c>
      <c r="E16" s="444" t="s">
        <v>260</v>
      </c>
      <c r="F16" s="444" t="s">
        <v>260</v>
      </c>
      <c r="G16" s="444" t="s">
        <v>260</v>
      </c>
      <c r="H16" s="444" t="s">
        <v>260</v>
      </c>
      <c r="I16" s="444" t="s">
        <v>260</v>
      </c>
      <c r="J16" s="444"/>
      <c r="K16" s="444"/>
      <c r="L16" s="444"/>
    </row>
    <row r="17" spans="1:14" x14ac:dyDescent="0.2">
      <c r="B17" s="58" t="s">
        <v>124</v>
      </c>
      <c r="C17" s="56">
        <v>1</v>
      </c>
      <c r="D17" s="444" t="s">
        <v>261</v>
      </c>
      <c r="E17" s="444" t="s">
        <v>261</v>
      </c>
      <c r="F17" s="444" t="s">
        <v>261</v>
      </c>
      <c r="G17" s="444" t="s">
        <v>261</v>
      </c>
      <c r="H17" s="444" t="s">
        <v>261</v>
      </c>
      <c r="I17" s="444" t="s">
        <v>261</v>
      </c>
      <c r="J17" s="444"/>
      <c r="K17" s="444"/>
      <c r="L17" s="444"/>
    </row>
    <row r="18" spans="1:14" ht="12.75" customHeight="1" x14ac:dyDescent="0.2">
      <c r="C18" s="103">
        <v>0</v>
      </c>
      <c r="D18" s="444" t="s">
        <v>262</v>
      </c>
      <c r="E18" s="444" t="s">
        <v>262</v>
      </c>
      <c r="F18" s="444" t="s">
        <v>262</v>
      </c>
      <c r="G18" s="444" t="s">
        <v>262</v>
      </c>
      <c r="H18" s="444" t="s">
        <v>262</v>
      </c>
      <c r="I18" s="444" t="s">
        <v>262</v>
      </c>
      <c r="J18" s="444"/>
      <c r="K18" s="444"/>
      <c r="L18" s="444"/>
    </row>
    <row r="19" spans="1:14" ht="42.75" customHeight="1" x14ac:dyDescent="0.2"/>
    <row r="20" spans="1:14" ht="18.75" customHeight="1" x14ac:dyDescent="0.2">
      <c r="A20" s="45" t="s">
        <v>113</v>
      </c>
      <c r="B20" s="83" t="s">
        <v>263</v>
      </c>
      <c r="C20" s="55" t="s">
        <v>265</v>
      </c>
      <c r="G20" s="45"/>
      <c r="J20" s="87"/>
      <c r="K20" s="119"/>
    </row>
    <row r="21" spans="1:14" ht="12.75" customHeight="1" x14ac:dyDescent="0.2">
      <c r="C21" s="337" t="s">
        <v>264</v>
      </c>
      <c r="D21" s="359"/>
      <c r="E21" s="359"/>
      <c r="F21" s="359"/>
      <c r="G21" s="359"/>
      <c r="I21" s="162" t="s">
        <v>266</v>
      </c>
      <c r="J21" s="59">
        <v>2</v>
      </c>
      <c r="K21" s="118"/>
    </row>
    <row r="23" spans="1:14" ht="18" customHeight="1" x14ac:dyDescent="0.2">
      <c r="A23" s="382" t="str">
        <f>Criteria1.1.1!D34</f>
        <v>Civil Society and Fundamental Rights</v>
      </c>
      <c r="B23" s="383"/>
      <c r="C23" s="383"/>
      <c r="D23" s="383"/>
      <c r="E23" s="70"/>
      <c r="F23" s="70"/>
      <c r="G23" s="70"/>
      <c r="H23" s="70"/>
      <c r="I23" s="70"/>
      <c r="J23" s="120"/>
      <c r="K23" s="105"/>
    </row>
    <row r="24" spans="1:14" ht="18" customHeight="1" x14ac:dyDescent="0.2">
      <c r="A24" s="45"/>
      <c r="B24" s="58" t="s">
        <v>120</v>
      </c>
      <c r="C24" s="56">
        <v>4</v>
      </c>
      <c r="D24" s="444" t="s">
        <v>258</v>
      </c>
      <c r="E24" s="444"/>
      <c r="F24" s="444"/>
      <c r="G24" s="444"/>
      <c r="H24" s="444"/>
      <c r="I24" s="444"/>
      <c r="J24" s="444"/>
      <c r="K24" s="444"/>
      <c r="L24" s="444"/>
      <c r="M24" s="444"/>
      <c r="N24" s="444"/>
    </row>
    <row r="25" spans="1:14" ht="18" customHeight="1" x14ac:dyDescent="0.2">
      <c r="B25" s="58" t="s">
        <v>121</v>
      </c>
      <c r="C25" s="56">
        <v>3</v>
      </c>
      <c r="D25" s="444" t="s">
        <v>259</v>
      </c>
      <c r="E25" s="444" t="s">
        <v>259</v>
      </c>
      <c r="F25" s="444" t="s">
        <v>259</v>
      </c>
      <c r="G25" s="444" t="s">
        <v>259</v>
      </c>
      <c r="H25" s="444" t="s">
        <v>259</v>
      </c>
      <c r="I25" s="444" t="s">
        <v>259</v>
      </c>
      <c r="J25" s="444"/>
      <c r="K25" s="444"/>
      <c r="L25" s="444"/>
    </row>
    <row r="26" spans="1:14" x14ac:dyDescent="0.2">
      <c r="B26" s="58" t="s">
        <v>63</v>
      </c>
      <c r="C26" s="56">
        <v>2</v>
      </c>
      <c r="D26" s="444" t="s">
        <v>260</v>
      </c>
      <c r="E26" s="444" t="s">
        <v>260</v>
      </c>
      <c r="F26" s="444" t="s">
        <v>260</v>
      </c>
      <c r="G26" s="444" t="s">
        <v>260</v>
      </c>
      <c r="H26" s="444" t="s">
        <v>260</v>
      </c>
      <c r="I26" s="444" t="s">
        <v>260</v>
      </c>
      <c r="J26" s="444"/>
      <c r="K26" s="444"/>
      <c r="L26" s="444"/>
    </row>
    <row r="27" spans="1:14" x14ac:dyDescent="0.2">
      <c r="B27" s="58" t="s">
        <v>124</v>
      </c>
      <c r="C27" s="56">
        <v>1</v>
      </c>
      <c r="D27" s="444" t="s">
        <v>261</v>
      </c>
      <c r="E27" s="444" t="s">
        <v>261</v>
      </c>
      <c r="F27" s="444" t="s">
        <v>261</v>
      </c>
      <c r="G27" s="444" t="s">
        <v>261</v>
      </c>
      <c r="H27" s="444" t="s">
        <v>261</v>
      </c>
      <c r="I27" s="444" t="s">
        <v>261</v>
      </c>
      <c r="J27" s="444"/>
      <c r="K27" s="444"/>
      <c r="L27" s="444"/>
    </row>
    <row r="28" spans="1:14" ht="12.75" customHeight="1" x14ac:dyDescent="0.2">
      <c r="C28" s="103">
        <v>0</v>
      </c>
      <c r="D28" s="444" t="s">
        <v>262</v>
      </c>
      <c r="E28" s="444" t="s">
        <v>262</v>
      </c>
      <c r="F28" s="444" t="s">
        <v>262</v>
      </c>
      <c r="G28" s="444" t="s">
        <v>262</v>
      </c>
      <c r="H28" s="444" t="s">
        <v>262</v>
      </c>
      <c r="I28" s="444" t="s">
        <v>262</v>
      </c>
      <c r="J28" s="444"/>
      <c r="K28" s="444"/>
      <c r="L28" s="444"/>
    </row>
    <row r="29" spans="1:14" ht="42.75" customHeight="1" x14ac:dyDescent="0.2"/>
    <row r="30" spans="1:14" ht="18.75" customHeight="1" x14ac:dyDescent="0.2">
      <c r="A30" s="45" t="s">
        <v>113</v>
      </c>
      <c r="B30" s="83" t="s">
        <v>263</v>
      </c>
      <c r="C30" s="55" t="s">
        <v>265</v>
      </c>
      <c r="G30" s="45"/>
      <c r="J30" s="87"/>
      <c r="K30" s="119"/>
    </row>
    <row r="31" spans="1:14" ht="12.75" customHeight="1" x14ac:dyDescent="0.2">
      <c r="C31" s="337" t="s">
        <v>264</v>
      </c>
      <c r="D31" s="359"/>
      <c r="E31" s="359"/>
      <c r="F31" s="359"/>
      <c r="G31" s="359"/>
      <c r="I31" s="162" t="s">
        <v>266</v>
      </c>
      <c r="J31" s="59">
        <v>2</v>
      </c>
      <c r="K31" s="118"/>
    </row>
    <row r="33" spans="1:14" ht="18" customHeight="1" x14ac:dyDescent="0.2">
      <c r="A33" s="372" t="str">
        <f>Criteria1.1.1!D50</f>
        <v>Employment, HRD, Education, Social Policies</v>
      </c>
      <c r="B33" s="373"/>
      <c r="C33" s="373"/>
      <c r="D33" s="70"/>
      <c r="E33" s="70"/>
      <c r="F33" s="70"/>
      <c r="G33" s="70"/>
      <c r="H33" s="70"/>
      <c r="I33" s="70"/>
      <c r="J33" s="120"/>
      <c r="K33" s="105"/>
    </row>
    <row r="34" spans="1:14" ht="18" customHeight="1" x14ac:dyDescent="0.2">
      <c r="A34" s="45"/>
      <c r="B34" s="58" t="s">
        <v>120</v>
      </c>
      <c r="C34" s="56">
        <v>4</v>
      </c>
      <c r="D34" s="444" t="s">
        <v>258</v>
      </c>
      <c r="E34" s="444"/>
      <c r="F34" s="444"/>
      <c r="G34" s="444"/>
      <c r="H34" s="444"/>
      <c r="I34" s="444"/>
      <c r="J34" s="444"/>
      <c r="K34" s="444"/>
      <c r="L34" s="444"/>
      <c r="M34" s="444"/>
      <c r="N34" s="444"/>
    </row>
    <row r="35" spans="1:14" ht="18" customHeight="1" x14ac:dyDescent="0.2">
      <c r="B35" s="58" t="s">
        <v>121</v>
      </c>
      <c r="C35" s="56">
        <v>3</v>
      </c>
      <c r="D35" s="444" t="s">
        <v>259</v>
      </c>
      <c r="E35" s="444" t="s">
        <v>259</v>
      </c>
      <c r="F35" s="444" t="s">
        <v>259</v>
      </c>
      <c r="G35" s="444" t="s">
        <v>259</v>
      </c>
      <c r="H35" s="444" t="s">
        <v>259</v>
      </c>
      <c r="I35" s="444" t="s">
        <v>259</v>
      </c>
      <c r="J35" s="444"/>
      <c r="K35" s="444"/>
      <c r="L35" s="444"/>
    </row>
    <row r="36" spans="1:14" x14ac:dyDescent="0.2">
      <c r="B36" s="58" t="s">
        <v>63</v>
      </c>
      <c r="C36" s="56">
        <v>2</v>
      </c>
      <c r="D36" s="444" t="s">
        <v>260</v>
      </c>
      <c r="E36" s="444" t="s">
        <v>260</v>
      </c>
      <c r="F36" s="444" t="s">
        <v>260</v>
      </c>
      <c r="G36" s="444" t="s">
        <v>260</v>
      </c>
      <c r="H36" s="444" t="s">
        <v>260</v>
      </c>
      <c r="I36" s="444" t="s">
        <v>260</v>
      </c>
      <c r="J36" s="444"/>
      <c r="K36" s="444"/>
      <c r="L36" s="444"/>
    </row>
    <row r="37" spans="1:14" x14ac:dyDescent="0.2">
      <c r="B37" s="58" t="s">
        <v>124</v>
      </c>
      <c r="C37" s="56">
        <v>1</v>
      </c>
      <c r="D37" s="444" t="s">
        <v>261</v>
      </c>
      <c r="E37" s="444" t="s">
        <v>261</v>
      </c>
      <c r="F37" s="444" t="s">
        <v>261</v>
      </c>
      <c r="G37" s="444" t="s">
        <v>261</v>
      </c>
      <c r="H37" s="444" t="s">
        <v>261</v>
      </c>
      <c r="I37" s="444" t="s">
        <v>261</v>
      </c>
      <c r="J37" s="444"/>
      <c r="K37" s="444"/>
      <c r="L37" s="444"/>
    </row>
    <row r="38" spans="1:14" ht="12.75" customHeight="1" x14ac:dyDescent="0.2">
      <c r="C38" s="103">
        <v>0</v>
      </c>
      <c r="D38" s="444" t="s">
        <v>262</v>
      </c>
      <c r="E38" s="444" t="s">
        <v>262</v>
      </c>
      <c r="F38" s="444" t="s">
        <v>262</v>
      </c>
      <c r="G38" s="444" t="s">
        <v>262</v>
      </c>
      <c r="H38" s="444" t="s">
        <v>262</v>
      </c>
      <c r="I38" s="444" t="s">
        <v>262</v>
      </c>
      <c r="J38" s="444"/>
      <c r="K38" s="444"/>
      <c r="L38" s="444"/>
    </row>
    <row r="39" spans="1:14" ht="42.75" customHeight="1" x14ac:dyDescent="0.2"/>
    <row r="40" spans="1:14" ht="18.75" customHeight="1" x14ac:dyDescent="0.2">
      <c r="A40" s="45" t="s">
        <v>113</v>
      </c>
      <c r="B40" s="83" t="s">
        <v>263</v>
      </c>
      <c r="C40" s="55" t="s">
        <v>265</v>
      </c>
      <c r="G40" s="45"/>
      <c r="J40" s="87"/>
      <c r="K40" s="119"/>
    </row>
    <row r="41" spans="1:14" ht="12.75" customHeight="1" x14ac:dyDescent="0.2">
      <c r="C41" s="337" t="s">
        <v>264</v>
      </c>
      <c r="D41" s="359"/>
      <c r="E41" s="359"/>
      <c r="F41" s="359"/>
      <c r="G41" s="359"/>
      <c r="I41" s="162" t="s">
        <v>266</v>
      </c>
      <c r="J41" s="59">
        <v>4</v>
      </c>
      <c r="K41" s="118"/>
    </row>
    <row r="43" spans="1:14" x14ac:dyDescent="0.2">
      <c r="A43" s="382" t="str">
        <f>Criteria1.1.1!D70</f>
        <v>Energy Sector</v>
      </c>
      <c r="B43" s="383"/>
      <c r="C43" s="383"/>
      <c r="D43" s="383"/>
      <c r="E43" s="70"/>
      <c r="F43" s="70"/>
      <c r="G43" s="70"/>
      <c r="H43" s="70"/>
      <c r="I43" s="70"/>
      <c r="J43" s="120"/>
      <c r="K43" s="105"/>
    </row>
    <row r="44" spans="1:14" ht="18" customHeight="1" x14ac:dyDescent="0.2">
      <c r="A44" s="45"/>
      <c r="B44" s="58" t="s">
        <v>120</v>
      </c>
      <c r="C44" s="56">
        <v>4</v>
      </c>
      <c r="D44" s="444" t="s">
        <v>258</v>
      </c>
      <c r="E44" s="444"/>
      <c r="F44" s="444"/>
      <c r="G44" s="444"/>
      <c r="H44" s="444"/>
      <c r="I44" s="444"/>
      <c r="J44" s="444"/>
      <c r="K44" s="444"/>
      <c r="L44" s="444"/>
      <c r="M44" s="444"/>
      <c r="N44" s="444"/>
    </row>
    <row r="45" spans="1:14" ht="18" customHeight="1" x14ac:dyDescent="0.2">
      <c r="B45" s="58" t="s">
        <v>121</v>
      </c>
      <c r="C45" s="56">
        <v>3</v>
      </c>
      <c r="D45" s="444" t="s">
        <v>259</v>
      </c>
      <c r="E45" s="444" t="s">
        <v>259</v>
      </c>
      <c r="F45" s="444" t="s">
        <v>259</v>
      </c>
      <c r="G45" s="444" t="s">
        <v>259</v>
      </c>
      <c r="H45" s="444" t="s">
        <v>259</v>
      </c>
      <c r="I45" s="444" t="s">
        <v>259</v>
      </c>
      <c r="J45" s="444"/>
      <c r="K45" s="444"/>
      <c r="L45" s="444"/>
    </row>
    <row r="46" spans="1:14" x14ac:dyDescent="0.2">
      <c r="B46" s="58" t="s">
        <v>63</v>
      </c>
      <c r="C46" s="56">
        <v>2</v>
      </c>
      <c r="D46" s="444" t="s">
        <v>260</v>
      </c>
      <c r="E46" s="444" t="s">
        <v>260</v>
      </c>
      <c r="F46" s="444" t="s">
        <v>260</v>
      </c>
      <c r="G46" s="444" t="s">
        <v>260</v>
      </c>
      <c r="H46" s="444" t="s">
        <v>260</v>
      </c>
      <c r="I46" s="444" t="s">
        <v>260</v>
      </c>
      <c r="J46" s="444"/>
      <c r="K46" s="444"/>
      <c r="L46" s="444"/>
    </row>
    <row r="47" spans="1:14" x14ac:dyDescent="0.2">
      <c r="B47" s="58" t="s">
        <v>124</v>
      </c>
      <c r="C47" s="56">
        <v>1</v>
      </c>
      <c r="D47" s="444" t="s">
        <v>261</v>
      </c>
      <c r="E47" s="444" t="s">
        <v>261</v>
      </c>
      <c r="F47" s="444" t="s">
        <v>261</v>
      </c>
      <c r="G47" s="444" t="s">
        <v>261</v>
      </c>
      <c r="H47" s="444" t="s">
        <v>261</v>
      </c>
      <c r="I47" s="444" t="s">
        <v>261</v>
      </c>
      <c r="J47" s="444"/>
      <c r="K47" s="444"/>
      <c r="L47" s="444"/>
    </row>
    <row r="48" spans="1:14" ht="12.75" customHeight="1" x14ac:dyDescent="0.2">
      <c r="C48" s="103">
        <v>0</v>
      </c>
      <c r="D48" s="444" t="s">
        <v>262</v>
      </c>
      <c r="E48" s="444" t="s">
        <v>262</v>
      </c>
      <c r="F48" s="444" t="s">
        <v>262</v>
      </c>
      <c r="G48" s="444" t="s">
        <v>262</v>
      </c>
      <c r="H48" s="444" t="s">
        <v>262</v>
      </c>
      <c r="I48" s="444" t="s">
        <v>262</v>
      </c>
      <c r="J48" s="444"/>
      <c r="K48" s="444"/>
      <c r="L48" s="444"/>
    </row>
    <row r="49" spans="1:14" ht="42.75" customHeight="1" x14ac:dyDescent="0.2"/>
    <row r="50" spans="1:14" ht="18.75" customHeight="1" x14ac:dyDescent="0.2">
      <c r="A50" s="45" t="s">
        <v>113</v>
      </c>
      <c r="B50" s="83" t="s">
        <v>263</v>
      </c>
      <c r="C50" s="55" t="s">
        <v>265</v>
      </c>
      <c r="G50" s="45"/>
      <c r="J50" s="87"/>
      <c r="K50" s="119"/>
    </row>
    <row r="51" spans="1:14" ht="12.75" customHeight="1" x14ac:dyDescent="0.2">
      <c r="C51" s="337" t="s">
        <v>264</v>
      </c>
      <c r="D51" s="359"/>
      <c r="E51" s="359"/>
      <c r="F51" s="359"/>
      <c r="G51" s="359"/>
      <c r="I51" s="162" t="s">
        <v>266</v>
      </c>
      <c r="J51" s="59">
        <v>2</v>
      </c>
      <c r="K51" s="118"/>
    </row>
    <row r="53" spans="1:14" x14ac:dyDescent="0.2">
      <c r="A53" s="382" t="str">
        <f>Criteria1.1.1!D83</f>
        <v>Transport</v>
      </c>
      <c r="B53" s="383"/>
      <c r="C53" s="383"/>
      <c r="D53" s="383"/>
      <c r="E53" s="70"/>
      <c r="F53" s="70"/>
      <c r="G53" s="70"/>
      <c r="H53" s="70"/>
      <c r="I53" s="70"/>
      <c r="J53" s="120"/>
      <c r="K53" s="105"/>
    </row>
    <row r="54" spans="1:14" ht="18" customHeight="1" x14ac:dyDescent="0.2">
      <c r="A54" s="45"/>
      <c r="B54" s="58" t="s">
        <v>120</v>
      </c>
      <c r="C54" s="56">
        <v>4</v>
      </c>
      <c r="D54" s="444" t="s">
        <v>258</v>
      </c>
      <c r="E54" s="444"/>
      <c r="F54" s="444"/>
      <c r="G54" s="444"/>
      <c r="H54" s="444"/>
      <c r="I54" s="444"/>
      <c r="J54" s="444"/>
      <c r="K54" s="444"/>
      <c r="L54" s="444"/>
      <c r="M54" s="444"/>
      <c r="N54" s="444"/>
    </row>
    <row r="55" spans="1:14" ht="18" customHeight="1" x14ac:dyDescent="0.2">
      <c r="B55" s="58" t="s">
        <v>121</v>
      </c>
      <c r="C55" s="56">
        <v>3</v>
      </c>
      <c r="D55" s="444" t="s">
        <v>259</v>
      </c>
      <c r="E55" s="444" t="s">
        <v>259</v>
      </c>
      <c r="F55" s="444" t="s">
        <v>259</v>
      </c>
      <c r="G55" s="444" t="s">
        <v>259</v>
      </c>
      <c r="H55" s="444" t="s">
        <v>259</v>
      </c>
      <c r="I55" s="444" t="s">
        <v>259</v>
      </c>
      <c r="J55" s="444"/>
      <c r="K55" s="444"/>
      <c r="L55" s="444"/>
    </row>
    <row r="56" spans="1:14" x14ac:dyDescent="0.2">
      <c r="B56" s="58" t="s">
        <v>63</v>
      </c>
      <c r="C56" s="56">
        <v>2</v>
      </c>
      <c r="D56" s="444" t="s">
        <v>260</v>
      </c>
      <c r="E56" s="444" t="s">
        <v>260</v>
      </c>
      <c r="F56" s="444" t="s">
        <v>260</v>
      </c>
      <c r="G56" s="444" t="s">
        <v>260</v>
      </c>
      <c r="H56" s="444" t="s">
        <v>260</v>
      </c>
      <c r="I56" s="444" t="s">
        <v>260</v>
      </c>
      <c r="J56" s="444"/>
      <c r="K56" s="444"/>
      <c r="L56" s="444"/>
    </row>
    <row r="57" spans="1:14" x14ac:dyDescent="0.2">
      <c r="B57" s="58" t="s">
        <v>124</v>
      </c>
      <c r="C57" s="56">
        <v>1</v>
      </c>
      <c r="D57" s="444" t="s">
        <v>261</v>
      </c>
      <c r="E57" s="444" t="s">
        <v>261</v>
      </c>
      <c r="F57" s="444" t="s">
        <v>261</v>
      </c>
      <c r="G57" s="444" t="s">
        <v>261</v>
      </c>
      <c r="H57" s="444" t="s">
        <v>261</v>
      </c>
      <c r="I57" s="444" t="s">
        <v>261</v>
      </c>
      <c r="J57" s="444"/>
      <c r="K57" s="444"/>
      <c r="L57" s="444"/>
    </row>
    <row r="58" spans="1:14" ht="12.75" customHeight="1" x14ac:dyDescent="0.2">
      <c r="C58" s="103">
        <v>0</v>
      </c>
      <c r="D58" s="444" t="s">
        <v>262</v>
      </c>
      <c r="E58" s="444" t="s">
        <v>262</v>
      </c>
      <c r="F58" s="444" t="s">
        <v>262</v>
      </c>
      <c r="G58" s="444" t="s">
        <v>262</v>
      </c>
      <c r="H58" s="444" t="s">
        <v>262</v>
      </c>
      <c r="I58" s="444" t="s">
        <v>262</v>
      </c>
      <c r="J58" s="444"/>
      <c r="K58" s="444"/>
      <c r="L58" s="444"/>
    </row>
    <row r="59" spans="1:14" ht="42.75" customHeight="1" x14ac:dyDescent="0.2"/>
    <row r="60" spans="1:14" ht="18.75" customHeight="1" x14ac:dyDescent="0.2">
      <c r="A60" s="45" t="s">
        <v>113</v>
      </c>
      <c r="B60" s="83" t="s">
        <v>263</v>
      </c>
      <c r="C60" s="55" t="s">
        <v>265</v>
      </c>
      <c r="G60" s="45"/>
      <c r="J60" s="87"/>
      <c r="K60" s="119"/>
    </row>
    <row r="61" spans="1:14" ht="12.75" customHeight="1" x14ac:dyDescent="0.2">
      <c r="C61" s="337" t="s">
        <v>264</v>
      </c>
      <c r="D61" s="359"/>
      <c r="E61" s="359"/>
      <c r="F61" s="359"/>
      <c r="G61" s="359"/>
      <c r="I61" s="162" t="s">
        <v>266</v>
      </c>
      <c r="J61" s="59">
        <v>3</v>
      </c>
      <c r="K61" s="118"/>
    </row>
    <row r="63" spans="1:14" x14ac:dyDescent="0.2">
      <c r="A63" s="382" t="str">
        <f>Criteria1.1.1!D92</f>
        <v>Environment</v>
      </c>
      <c r="B63" s="383"/>
      <c r="C63" s="383"/>
      <c r="D63" s="383"/>
      <c r="E63" s="70"/>
      <c r="F63" s="70"/>
      <c r="G63" s="70"/>
      <c r="H63" s="70"/>
      <c r="I63" s="70"/>
      <c r="J63" s="120"/>
      <c r="K63" s="262"/>
    </row>
    <row r="64" spans="1:14" ht="18" customHeight="1" x14ac:dyDescent="0.2">
      <c r="A64" s="45"/>
      <c r="B64" s="58" t="s">
        <v>120</v>
      </c>
      <c r="C64" s="56">
        <v>4</v>
      </c>
      <c r="D64" s="444" t="s">
        <v>258</v>
      </c>
      <c r="E64" s="444"/>
      <c r="F64" s="444"/>
      <c r="G64" s="444"/>
      <c r="H64" s="444"/>
      <c r="I64" s="444"/>
      <c r="J64" s="444"/>
      <c r="K64" s="444"/>
      <c r="L64" s="444"/>
      <c r="M64" s="444"/>
      <c r="N64" s="444"/>
    </row>
    <row r="65" spans="1:14" ht="18" customHeight="1" x14ac:dyDescent="0.2">
      <c r="B65" s="58" t="s">
        <v>121</v>
      </c>
      <c r="C65" s="56">
        <v>3</v>
      </c>
      <c r="D65" s="444" t="s">
        <v>259</v>
      </c>
      <c r="E65" s="444" t="s">
        <v>259</v>
      </c>
      <c r="F65" s="444" t="s">
        <v>259</v>
      </c>
      <c r="G65" s="444" t="s">
        <v>259</v>
      </c>
      <c r="H65" s="444" t="s">
        <v>259</v>
      </c>
      <c r="I65" s="444" t="s">
        <v>259</v>
      </c>
      <c r="J65" s="444"/>
      <c r="K65" s="444"/>
      <c r="L65" s="444"/>
    </row>
    <row r="66" spans="1:14" x14ac:dyDescent="0.2">
      <c r="B66" s="58" t="s">
        <v>63</v>
      </c>
      <c r="C66" s="56">
        <v>2</v>
      </c>
      <c r="D66" s="444" t="s">
        <v>260</v>
      </c>
      <c r="E66" s="444" t="s">
        <v>260</v>
      </c>
      <c r="F66" s="444" t="s">
        <v>260</v>
      </c>
      <c r="G66" s="444" t="s">
        <v>260</v>
      </c>
      <c r="H66" s="444" t="s">
        <v>260</v>
      </c>
      <c r="I66" s="444" t="s">
        <v>260</v>
      </c>
      <c r="J66" s="444"/>
      <c r="K66" s="444"/>
      <c r="L66" s="444"/>
    </row>
    <row r="67" spans="1:14" x14ac:dyDescent="0.2">
      <c r="B67" s="58" t="s">
        <v>124</v>
      </c>
      <c r="C67" s="56">
        <v>1</v>
      </c>
      <c r="D67" s="444" t="s">
        <v>261</v>
      </c>
      <c r="E67" s="444" t="s">
        <v>261</v>
      </c>
      <c r="F67" s="444" t="s">
        <v>261</v>
      </c>
      <c r="G67" s="444" t="s">
        <v>261</v>
      </c>
      <c r="H67" s="444" t="s">
        <v>261</v>
      </c>
      <c r="I67" s="444" t="s">
        <v>261</v>
      </c>
      <c r="J67" s="444"/>
      <c r="K67" s="444"/>
      <c r="L67" s="444"/>
    </row>
    <row r="68" spans="1:14" ht="12.75" customHeight="1" x14ac:dyDescent="0.2">
      <c r="C68" s="259">
        <v>0</v>
      </c>
      <c r="D68" s="444" t="s">
        <v>262</v>
      </c>
      <c r="E68" s="444" t="s">
        <v>262</v>
      </c>
      <c r="F68" s="444" t="s">
        <v>262</v>
      </c>
      <c r="G68" s="444" t="s">
        <v>262</v>
      </c>
      <c r="H68" s="444" t="s">
        <v>262</v>
      </c>
      <c r="I68" s="444" t="s">
        <v>262</v>
      </c>
      <c r="J68" s="444"/>
      <c r="K68" s="444"/>
      <c r="L68" s="444"/>
    </row>
    <row r="69" spans="1:14" ht="42.75" customHeight="1" x14ac:dyDescent="0.2"/>
    <row r="70" spans="1:14" ht="18.75" customHeight="1" x14ac:dyDescent="0.2">
      <c r="A70" s="45" t="s">
        <v>113</v>
      </c>
      <c r="B70" s="83" t="s">
        <v>263</v>
      </c>
      <c r="C70" s="55" t="s">
        <v>265</v>
      </c>
      <c r="G70" s="45"/>
      <c r="J70" s="87"/>
      <c r="K70" s="119"/>
    </row>
    <row r="71" spans="1:14" ht="12.75" customHeight="1" x14ac:dyDescent="0.2">
      <c r="C71" s="337" t="s">
        <v>264</v>
      </c>
      <c r="D71" s="359"/>
      <c r="E71" s="359"/>
      <c r="F71" s="359"/>
      <c r="G71" s="359"/>
      <c r="I71" s="162" t="s">
        <v>266</v>
      </c>
      <c r="J71" s="59">
        <v>2</v>
      </c>
      <c r="K71" s="118"/>
    </row>
    <row r="73" spans="1:14" x14ac:dyDescent="0.2">
      <c r="A73" s="382" t="str">
        <f>Criteria1.1.1!D103</f>
        <v>Agriculture and Rural Development</v>
      </c>
      <c r="B73" s="383"/>
      <c r="C73" s="383"/>
      <c r="D73" s="383"/>
      <c r="E73" s="70"/>
      <c r="F73" s="70"/>
      <c r="G73" s="70"/>
      <c r="H73" s="70"/>
      <c r="I73" s="70"/>
      <c r="J73" s="120"/>
      <c r="K73" s="262"/>
    </row>
    <row r="74" spans="1:14" ht="18" customHeight="1" x14ac:dyDescent="0.2">
      <c r="A74" s="45"/>
      <c r="B74" s="58" t="s">
        <v>120</v>
      </c>
      <c r="C74" s="56">
        <v>4</v>
      </c>
      <c r="D74" s="444" t="s">
        <v>258</v>
      </c>
      <c r="E74" s="444"/>
      <c r="F74" s="444"/>
      <c r="G74" s="444"/>
      <c r="H74" s="444"/>
      <c r="I74" s="444"/>
      <c r="J74" s="444"/>
      <c r="K74" s="444"/>
      <c r="L74" s="444"/>
      <c r="M74" s="444"/>
      <c r="N74" s="444"/>
    </row>
    <row r="75" spans="1:14" ht="18" customHeight="1" x14ac:dyDescent="0.2">
      <c r="B75" s="58" t="s">
        <v>121</v>
      </c>
      <c r="C75" s="56">
        <v>3</v>
      </c>
      <c r="D75" s="444" t="s">
        <v>259</v>
      </c>
      <c r="E75" s="444" t="s">
        <v>259</v>
      </c>
      <c r="F75" s="444" t="s">
        <v>259</v>
      </c>
      <c r="G75" s="444" t="s">
        <v>259</v>
      </c>
      <c r="H75" s="444" t="s">
        <v>259</v>
      </c>
      <c r="I75" s="444" t="s">
        <v>259</v>
      </c>
      <c r="J75" s="444"/>
      <c r="K75" s="444"/>
      <c r="L75" s="444"/>
    </row>
    <row r="76" spans="1:14" x14ac:dyDescent="0.2">
      <c r="B76" s="58" t="s">
        <v>63</v>
      </c>
      <c r="C76" s="56">
        <v>2</v>
      </c>
      <c r="D76" s="444" t="s">
        <v>260</v>
      </c>
      <c r="E76" s="444" t="s">
        <v>260</v>
      </c>
      <c r="F76" s="444" t="s">
        <v>260</v>
      </c>
      <c r="G76" s="444" t="s">
        <v>260</v>
      </c>
      <c r="H76" s="444" t="s">
        <v>260</v>
      </c>
      <c r="I76" s="444" t="s">
        <v>260</v>
      </c>
      <c r="J76" s="444"/>
      <c r="K76" s="444"/>
      <c r="L76" s="444"/>
    </row>
    <row r="77" spans="1:14" x14ac:dyDescent="0.2">
      <c r="B77" s="58" t="s">
        <v>124</v>
      </c>
      <c r="C77" s="56">
        <v>1</v>
      </c>
      <c r="D77" s="444" t="s">
        <v>261</v>
      </c>
      <c r="E77" s="444" t="s">
        <v>261</v>
      </c>
      <c r="F77" s="444" t="s">
        <v>261</v>
      </c>
      <c r="G77" s="444" t="s">
        <v>261</v>
      </c>
      <c r="H77" s="444" t="s">
        <v>261</v>
      </c>
      <c r="I77" s="444" t="s">
        <v>261</v>
      </c>
      <c r="J77" s="444"/>
      <c r="K77" s="444"/>
      <c r="L77" s="444"/>
    </row>
    <row r="78" spans="1:14" ht="12.75" customHeight="1" x14ac:dyDescent="0.2">
      <c r="C78" s="259">
        <v>0</v>
      </c>
      <c r="D78" s="444" t="s">
        <v>262</v>
      </c>
      <c r="E78" s="444" t="s">
        <v>262</v>
      </c>
      <c r="F78" s="444" t="s">
        <v>262</v>
      </c>
      <c r="G78" s="444" t="s">
        <v>262</v>
      </c>
      <c r="H78" s="444" t="s">
        <v>262</v>
      </c>
      <c r="I78" s="444" t="s">
        <v>262</v>
      </c>
      <c r="J78" s="444"/>
      <c r="K78" s="444"/>
      <c r="L78" s="444"/>
    </row>
    <row r="79" spans="1:14" ht="42.75" customHeight="1" x14ac:dyDescent="0.2"/>
    <row r="80" spans="1:14" ht="18.75" customHeight="1" x14ac:dyDescent="0.2">
      <c r="A80" s="45" t="s">
        <v>113</v>
      </c>
      <c r="B80" s="83" t="s">
        <v>263</v>
      </c>
      <c r="C80" s="55" t="s">
        <v>265</v>
      </c>
      <c r="G80" s="45"/>
      <c r="J80" s="87"/>
      <c r="K80" s="119"/>
    </row>
    <row r="81" spans="3:11" ht="12.75" customHeight="1" x14ac:dyDescent="0.2">
      <c r="C81" s="337" t="s">
        <v>264</v>
      </c>
      <c r="D81" s="359"/>
      <c r="E81" s="359"/>
      <c r="F81" s="359"/>
      <c r="G81" s="359"/>
      <c r="I81" s="162" t="s">
        <v>266</v>
      </c>
      <c r="J81" s="59">
        <v>3</v>
      </c>
      <c r="K81" s="118"/>
    </row>
  </sheetData>
  <mergeCells count="59">
    <mergeCell ref="D76:L76"/>
    <mergeCell ref="D77:L77"/>
    <mergeCell ref="D78:L78"/>
    <mergeCell ref="C81:G81"/>
    <mergeCell ref="D68:L68"/>
    <mergeCell ref="C71:G71"/>
    <mergeCell ref="A73:D73"/>
    <mergeCell ref="D74:N74"/>
    <mergeCell ref="D75:L75"/>
    <mergeCell ref="A63:D63"/>
    <mergeCell ref="D64:N64"/>
    <mergeCell ref="D65:L65"/>
    <mergeCell ref="D66:L66"/>
    <mergeCell ref="D67:L67"/>
    <mergeCell ref="A2:I2"/>
    <mergeCell ref="A3:C3"/>
    <mergeCell ref="A23:D23"/>
    <mergeCell ref="D18:L18"/>
    <mergeCell ref="C21:G21"/>
    <mergeCell ref="D17:L17"/>
    <mergeCell ref="A13:C13"/>
    <mergeCell ref="D28:L28"/>
    <mergeCell ref="C31:G31"/>
    <mergeCell ref="D26:L26"/>
    <mergeCell ref="D27:L27"/>
    <mergeCell ref="D24:N24"/>
    <mergeCell ref="D25:L25"/>
    <mergeCell ref="D36:L36"/>
    <mergeCell ref="D37:L37"/>
    <mergeCell ref="D34:N34"/>
    <mergeCell ref="D35:L35"/>
    <mergeCell ref="A33:C33"/>
    <mergeCell ref="D44:N44"/>
    <mergeCell ref="D45:L45"/>
    <mergeCell ref="A43:D43"/>
    <mergeCell ref="D38:L38"/>
    <mergeCell ref="C41:G41"/>
    <mergeCell ref="D55:L55"/>
    <mergeCell ref="A53:D53"/>
    <mergeCell ref="D48:L48"/>
    <mergeCell ref="C51:G51"/>
    <mergeCell ref="D46:L46"/>
    <mergeCell ref="D47:L47"/>
    <mergeCell ref="D58:L58"/>
    <mergeCell ref="C61:G61"/>
    <mergeCell ref="B1:D1"/>
    <mergeCell ref="E1:M1"/>
    <mergeCell ref="C11:G11"/>
    <mergeCell ref="D14:N14"/>
    <mergeCell ref="D15:L15"/>
    <mergeCell ref="D4:N4"/>
    <mergeCell ref="D5:L5"/>
    <mergeCell ref="D6:L6"/>
    <mergeCell ref="D7:L7"/>
    <mergeCell ref="D8:L8"/>
    <mergeCell ref="D16:L16"/>
    <mergeCell ref="D56:L56"/>
    <mergeCell ref="D57:L57"/>
    <mergeCell ref="D54:N54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zoomScale="85" zoomScaleNormal="85" zoomScalePageLayoutView="85" workbookViewId="0">
      <selection activeCell="Q19" sqref="Q19"/>
    </sheetView>
  </sheetViews>
  <sheetFormatPr defaultColWidth="8" defaultRowHeight="12.75" customHeight="1" x14ac:dyDescent="0.2"/>
  <cols>
    <col min="1" max="1" width="2.7109375" customWidth="1"/>
    <col min="2" max="2" width="36" customWidth="1"/>
    <col min="3" max="3" width="7" customWidth="1"/>
    <col min="4" max="5" width="13.42578125" customWidth="1"/>
    <col min="6" max="6" width="17.7109375" customWidth="1"/>
    <col min="7" max="7" width="6.85546875" customWidth="1"/>
    <col min="8" max="10" width="7.140625" customWidth="1"/>
    <col min="11" max="11" width="4.28515625" customWidth="1"/>
    <col min="12" max="12" width="9.7109375" customWidth="1"/>
    <col min="20" max="20" width="4" customWidth="1"/>
    <col min="21" max="21" width="9.7109375" customWidth="1"/>
    <col min="22" max="22" width="4.28515625" customWidth="1"/>
    <col min="29" max="29" width="3.85546875" customWidth="1"/>
  </cols>
  <sheetData>
    <row r="1" spans="1:30" ht="15" customHeight="1" x14ac:dyDescent="0.2">
      <c r="A1" s="3"/>
      <c r="B1" s="3"/>
      <c r="C1" s="3"/>
      <c r="D1" s="447" t="s">
        <v>270</v>
      </c>
      <c r="E1" s="448"/>
      <c r="F1" s="448"/>
      <c r="G1" s="448"/>
      <c r="H1" s="448"/>
      <c r="I1" s="448"/>
      <c r="J1" s="448"/>
      <c r="K1" s="448"/>
    </row>
    <row r="2" spans="1:30" ht="12.75" customHeight="1" x14ac:dyDescent="0.2">
      <c r="A2" s="3"/>
      <c r="B2" s="449" t="s">
        <v>526</v>
      </c>
      <c r="C2" s="450"/>
      <c r="D2" s="450"/>
      <c r="E2" s="450"/>
      <c r="F2" s="450"/>
      <c r="G2" s="450"/>
      <c r="H2" s="451"/>
      <c r="I2" s="68"/>
      <c r="J2" s="68"/>
      <c r="L2" s="377" t="s">
        <v>280</v>
      </c>
      <c r="M2" s="379"/>
      <c r="N2" s="379"/>
      <c r="O2" s="379"/>
      <c r="P2" s="379"/>
      <c r="Q2" s="379"/>
      <c r="R2" s="379"/>
      <c r="S2" s="379"/>
      <c r="U2" s="377" t="s">
        <v>283</v>
      </c>
      <c r="V2" s="379"/>
      <c r="W2" s="379"/>
      <c r="X2" s="379"/>
      <c r="Y2" s="379"/>
      <c r="Z2" s="379"/>
      <c r="AA2" s="379"/>
      <c r="AB2" s="379"/>
    </row>
    <row r="3" spans="1:30" ht="12.75" customHeight="1" x14ac:dyDescent="0.2">
      <c r="A3" s="3"/>
      <c r="B3" s="166"/>
      <c r="C3" s="68"/>
      <c r="D3" s="167"/>
      <c r="E3" s="167"/>
      <c r="F3" s="167"/>
      <c r="G3" s="68"/>
      <c r="H3" s="68"/>
      <c r="I3" s="68"/>
      <c r="J3" s="68"/>
    </row>
    <row r="4" spans="1:30" ht="12.75" customHeight="1" x14ac:dyDescent="0.2">
      <c r="A4" s="3"/>
      <c r="B4" s="3"/>
      <c r="C4" s="65" t="s">
        <v>247</v>
      </c>
      <c r="D4" s="3"/>
      <c r="E4" s="3"/>
      <c r="F4" s="3"/>
      <c r="G4" s="3"/>
    </row>
    <row r="5" spans="1:30" ht="12.75" customHeight="1" x14ac:dyDescent="0.2">
      <c r="A5" s="3"/>
      <c r="B5" s="65" t="s">
        <v>31</v>
      </c>
      <c r="C5" s="3">
        <v>4</v>
      </c>
      <c r="D5" s="65" t="s">
        <v>273</v>
      </c>
      <c r="E5" s="3"/>
      <c r="F5" s="3"/>
      <c r="G5" s="3"/>
    </row>
    <row r="6" spans="1:30" ht="12.75" customHeight="1" x14ac:dyDescent="0.2">
      <c r="A6" s="3"/>
      <c r="B6" s="3"/>
      <c r="C6" s="3">
        <v>3</v>
      </c>
      <c r="D6" s="65" t="s">
        <v>271</v>
      </c>
      <c r="E6" s="3"/>
      <c r="F6" s="3"/>
      <c r="G6" s="3"/>
      <c r="L6" s="80" t="s">
        <v>95</v>
      </c>
      <c r="M6" s="56">
        <v>4</v>
      </c>
      <c r="N6" s="371" t="s">
        <v>276</v>
      </c>
      <c r="O6" s="371"/>
      <c r="P6" s="371"/>
      <c r="Q6" s="371"/>
      <c r="R6" s="371"/>
      <c r="S6" s="371"/>
      <c r="U6" s="55" t="s">
        <v>59</v>
      </c>
      <c r="V6" s="56">
        <v>4</v>
      </c>
      <c r="W6" s="444" t="s">
        <v>284</v>
      </c>
      <c r="X6" s="444"/>
      <c r="Y6" s="444"/>
      <c r="Z6" s="444"/>
      <c r="AA6" s="444"/>
      <c r="AB6" s="444"/>
    </row>
    <row r="7" spans="1:30" ht="12.75" customHeight="1" x14ac:dyDescent="0.2">
      <c r="A7" s="3"/>
      <c r="B7" s="3"/>
      <c r="C7" s="3">
        <v>2</v>
      </c>
      <c r="D7" s="65" t="s">
        <v>275</v>
      </c>
      <c r="E7" s="3"/>
      <c r="F7" s="3"/>
      <c r="G7" s="3"/>
      <c r="L7" s="80" t="s">
        <v>96</v>
      </c>
      <c r="M7" s="56">
        <v>3</v>
      </c>
      <c r="N7" s="446" t="s">
        <v>278</v>
      </c>
      <c r="O7" s="446"/>
      <c r="P7" s="446"/>
      <c r="Q7" s="446"/>
      <c r="R7" s="446"/>
      <c r="S7" s="446"/>
      <c r="U7" s="55" t="s">
        <v>61</v>
      </c>
      <c r="V7" s="56">
        <v>3</v>
      </c>
      <c r="W7" s="444" t="s">
        <v>287</v>
      </c>
      <c r="X7" s="444"/>
      <c r="Y7" s="444"/>
      <c r="Z7" s="444"/>
      <c r="AA7" s="444"/>
      <c r="AB7" s="444"/>
    </row>
    <row r="8" spans="1:30" ht="12.75" customHeight="1" x14ac:dyDescent="0.2">
      <c r="A8" s="3"/>
      <c r="B8" s="3"/>
      <c r="C8" s="123">
        <v>1</v>
      </c>
      <c r="D8" s="65" t="s">
        <v>274</v>
      </c>
      <c r="E8" s="3"/>
      <c r="F8" s="3"/>
      <c r="G8" s="3"/>
      <c r="L8" s="80" t="s">
        <v>97</v>
      </c>
      <c r="M8" s="56">
        <v>2</v>
      </c>
      <c r="N8" s="446"/>
      <c r="O8" s="446"/>
      <c r="P8" s="446"/>
      <c r="Q8" s="446"/>
      <c r="R8" s="446"/>
      <c r="S8" s="446"/>
      <c r="U8" s="55" t="s">
        <v>63</v>
      </c>
      <c r="V8" s="56">
        <v>2</v>
      </c>
      <c r="W8" s="444" t="s">
        <v>288</v>
      </c>
      <c r="X8" s="444"/>
      <c r="Y8" s="444"/>
      <c r="Z8" s="444"/>
      <c r="AA8" s="444"/>
      <c r="AB8" s="444"/>
      <c r="AC8" s="444"/>
    </row>
    <row r="9" spans="1:30" ht="12.75" customHeight="1" x14ac:dyDescent="0.2">
      <c r="A9" s="3"/>
      <c r="B9" s="3"/>
      <c r="C9" s="123">
        <v>0</v>
      </c>
      <c r="D9" s="65" t="s">
        <v>272</v>
      </c>
      <c r="E9" s="3"/>
      <c r="F9" s="3"/>
      <c r="G9" s="3"/>
      <c r="L9" s="80" t="s">
        <v>98</v>
      </c>
      <c r="M9" s="56">
        <v>1</v>
      </c>
      <c r="N9" s="371"/>
      <c r="O9" s="371"/>
      <c r="P9" s="371"/>
      <c r="Q9" s="371"/>
      <c r="R9" s="371"/>
      <c r="S9" s="371"/>
      <c r="U9" s="55" t="s">
        <v>204</v>
      </c>
      <c r="V9" s="56">
        <v>1</v>
      </c>
      <c r="W9" s="444" t="s">
        <v>285</v>
      </c>
      <c r="X9" s="444"/>
      <c r="Y9" s="444"/>
      <c r="Z9" s="444"/>
      <c r="AA9" s="444"/>
      <c r="AB9" s="444"/>
    </row>
    <row r="10" spans="1:30" ht="12.75" customHeight="1" x14ac:dyDescent="0.2">
      <c r="A10" s="3"/>
      <c r="B10" s="3"/>
      <c r="C10" s="3"/>
      <c r="D10" s="3"/>
      <c r="E10" s="3"/>
      <c r="F10" s="3"/>
      <c r="G10" s="3"/>
      <c r="L10" s="80" t="s">
        <v>99</v>
      </c>
      <c r="M10" s="56">
        <v>0</v>
      </c>
      <c r="N10" s="371" t="s">
        <v>277</v>
      </c>
      <c r="O10" s="371"/>
      <c r="P10" s="371"/>
      <c r="Q10" s="371"/>
      <c r="R10" s="371"/>
      <c r="U10" s="55" t="s">
        <v>205</v>
      </c>
      <c r="V10" s="56">
        <v>0</v>
      </c>
      <c r="W10" s="444" t="s">
        <v>286</v>
      </c>
      <c r="X10" s="444"/>
      <c r="Y10" s="444"/>
      <c r="Z10" s="444"/>
      <c r="AA10" s="444"/>
      <c r="AB10" s="444"/>
    </row>
    <row r="11" spans="1:30" ht="12.75" customHeight="1" x14ac:dyDescent="0.2">
      <c r="A11" s="3"/>
      <c r="H11" s="3"/>
      <c r="I11" s="3"/>
      <c r="J11" s="3"/>
    </row>
    <row r="12" spans="1:30" ht="12.75" customHeight="1" x14ac:dyDescent="0.2">
      <c r="A12" s="3"/>
      <c r="B12" s="1"/>
      <c r="C12" s="3" t="s">
        <v>29</v>
      </c>
      <c r="D12" s="1"/>
      <c r="E12" s="1"/>
      <c r="F12" s="1"/>
      <c r="G12" s="3"/>
      <c r="H12" s="3"/>
      <c r="I12" s="3"/>
      <c r="J12" s="3"/>
      <c r="AD12" s="45" t="s">
        <v>23</v>
      </c>
    </row>
    <row r="13" spans="1:30" ht="12.75" customHeight="1" x14ac:dyDescent="0.2">
      <c r="B13" s="168" t="s">
        <v>30</v>
      </c>
      <c r="C13" s="254" t="s">
        <v>30</v>
      </c>
      <c r="D13" s="345" t="s">
        <v>31</v>
      </c>
      <c r="E13" s="346"/>
      <c r="F13" s="346"/>
      <c r="G13" s="347"/>
      <c r="H13" s="65" t="s">
        <v>281</v>
      </c>
      <c r="I13" s="65" t="s">
        <v>69</v>
      </c>
      <c r="J13" s="65" t="s">
        <v>4</v>
      </c>
      <c r="L13" s="460" t="str">
        <f>B13</f>
        <v>Sectors</v>
      </c>
      <c r="M13" s="460"/>
      <c r="N13" s="460"/>
      <c r="O13" s="460"/>
      <c r="P13" s="45" t="s">
        <v>23</v>
      </c>
      <c r="Q13" s="65" t="s">
        <v>282</v>
      </c>
      <c r="R13" s="65" t="s">
        <v>69</v>
      </c>
      <c r="S13" s="65" t="s">
        <v>4</v>
      </c>
      <c r="U13" s="460" t="str">
        <f>L13</f>
        <v>Sectors</v>
      </c>
      <c r="V13" s="460"/>
      <c r="W13" s="460"/>
      <c r="X13" s="460"/>
      <c r="Y13" s="45" t="s">
        <v>23</v>
      </c>
      <c r="Z13" s="65" t="s">
        <v>279</v>
      </c>
      <c r="AA13" s="65" t="s">
        <v>69</v>
      </c>
      <c r="AB13" s="65" t="s">
        <v>4</v>
      </c>
      <c r="AD13" s="45" t="s">
        <v>289</v>
      </c>
    </row>
    <row r="14" spans="1:30" ht="12.75" customHeight="1" x14ac:dyDescent="0.2">
      <c r="B14" s="169" t="str">
        <f>Criteria1.1.1!D6</f>
        <v>Justice Sector</v>
      </c>
      <c r="C14" s="255" t="s">
        <v>620</v>
      </c>
      <c r="D14" s="330" t="s">
        <v>623</v>
      </c>
      <c r="E14" s="335"/>
      <c r="F14" s="335"/>
      <c r="G14" s="336"/>
      <c r="H14" s="60">
        <v>4</v>
      </c>
      <c r="I14" s="44">
        <v>0.25</v>
      </c>
      <c r="J14" s="3">
        <f>H14*I14</f>
        <v>1</v>
      </c>
      <c r="L14" s="453" t="str">
        <f t="shared" ref="L14:L26" si="0">B14</f>
        <v>Justice Sector</v>
      </c>
      <c r="M14" s="453"/>
      <c r="N14" s="453"/>
      <c r="O14" s="453"/>
      <c r="Q14" s="60">
        <v>3</v>
      </c>
      <c r="R14" s="44">
        <v>0.25</v>
      </c>
      <c r="S14" s="3">
        <f>Q14*R14</f>
        <v>0.75</v>
      </c>
      <c r="U14" s="453" t="str">
        <f>L14</f>
        <v>Justice Sector</v>
      </c>
      <c r="V14" s="453"/>
      <c r="W14" s="453"/>
      <c r="X14" s="453"/>
      <c r="Z14" s="60">
        <v>2</v>
      </c>
      <c r="AA14" s="44">
        <v>0.5</v>
      </c>
      <c r="AB14" s="3">
        <f>Z14*AA14</f>
        <v>1</v>
      </c>
      <c r="AD14" s="171">
        <f>J14+S14+AB14</f>
        <v>2.75</v>
      </c>
    </row>
    <row r="15" spans="1:30" ht="12.75" customHeight="1" x14ac:dyDescent="0.2">
      <c r="B15" s="169" t="str">
        <f>Criteria1.1.1!D16</f>
        <v>Security and Home Affairs Sector</v>
      </c>
      <c r="C15" s="255" t="s">
        <v>621</v>
      </c>
      <c r="D15" s="330" t="s">
        <v>624</v>
      </c>
      <c r="E15" s="335"/>
      <c r="F15" s="335"/>
      <c r="G15" s="336"/>
      <c r="H15" s="60">
        <v>4</v>
      </c>
      <c r="I15" s="44">
        <f>I14</f>
        <v>0.25</v>
      </c>
      <c r="J15" s="3">
        <f t="shared" ref="J15:J37" si="1">H15*I15</f>
        <v>1</v>
      </c>
      <c r="L15" s="453" t="str">
        <f t="shared" si="0"/>
        <v>Security and Home Affairs Sector</v>
      </c>
      <c r="M15" s="453"/>
      <c r="N15" s="453"/>
      <c r="O15" s="453"/>
      <c r="Q15" s="60">
        <v>3</v>
      </c>
      <c r="R15" s="44">
        <f>R14</f>
        <v>0.25</v>
      </c>
      <c r="S15" s="3">
        <f t="shared" ref="S15:S37" si="2">Q15*R15</f>
        <v>0.75</v>
      </c>
      <c r="U15" s="453" t="str">
        <f t="shared" ref="U15:U37" si="3">L15</f>
        <v>Security and Home Affairs Sector</v>
      </c>
      <c r="V15" s="453"/>
      <c r="W15" s="453"/>
      <c r="X15" s="453"/>
      <c r="Z15" s="60">
        <v>2</v>
      </c>
      <c r="AA15" s="44">
        <f>AA14</f>
        <v>0.5</v>
      </c>
      <c r="AB15" s="3">
        <f t="shared" ref="AB15:AB37" si="4">Z15*AA15</f>
        <v>1</v>
      </c>
      <c r="AD15" s="171">
        <f t="shared" ref="AD15:AD37" si="5">J15+S15+AB15</f>
        <v>2.75</v>
      </c>
    </row>
    <row r="16" spans="1:30" ht="12.75" customHeight="1" x14ac:dyDescent="0.2">
      <c r="B16" s="169" t="str">
        <f>Criteria1.1.1!D34</f>
        <v>Civil Society and Fundamental Rights</v>
      </c>
      <c r="C16" s="255" t="s">
        <v>622</v>
      </c>
      <c r="D16" s="330" t="s">
        <v>625</v>
      </c>
      <c r="E16" s="335"/>
      <c r="F16" s="335"/>
      <c r="G16" s="336"/>
      <c r="H16" s="60">
        <v>3</v>
      </c>
      <c r="I16" s="44">
        <f t="shared" ref="I16:I36" si="6">I15</f>
        <v>0.25</v>
      </c>
      <c r="J16" s="3">
        <f t="shared" si="1"/>
        <v>0.75</v>
      </c>
      <c r="L16" s="453" t="str">
        <f t="shared" si="0"/>
        <v>Civil Society and Fundamental Rights</v>
      </c>
      <c r="M16" s="453"/>
      <c r="N16" s="453"/>
      <c r="O16" s="453"/>
      <c r="Q16" s="60">
        <v>3</v>
      </c>
      <c r="R16" s="44">
        <f t="shared" ref="R16:R25" si="7">R15</f>
        <v>0.25</v>
      </c>
      <c r="S16" s="3">
        <f t="shared" si="2"/>
        <v>0.75</v>
      </c>
      <c r="U16" s="453" t="str">
        <f t="shared" si="3"/>
        <v>Civil Society and Fundamental Rights</v>
      </c>
      <c r="V16" s="453"/>
      <c r="W16" s="453"/>
      <c r="X16" s="453"/>
      <c r="Z16" s="60">
        <v>2</v>
      </c>
      <c r="AA16" s="44">
        <f t="shared" ref="AA16:AA23" si="8">AA15</f>
        <v>0.5</v>
      </c>
      <c r="AB16" s="3">
        <f t="shared" si="4"/>
        <v>1</v>
      </c>
      <c r="AD16" s="171">
        <f t="shared" si="5"/>
        <v>2.5</v>
      </c>
    </row>
    <row r="17" spans="2:30" ht="12.75" customHeight="1" x14ac:dyDescent="0.2">
      <c r="B17" s="169" t="str">
        <f>Criteria1.1.1!D50</f>
        <v>Employment, HRD, Education, Social Policies</v>
      </c>
      <c r="C17" s="255" t="s">
        <v>498</v>
      </c>
      <c r="D17" s="330" t="s">
        <v>626</v>
      </c>
      <c r="E17" s="335"/>
      <c r="F17" s="335"/>
      <c r="G17" s="336"/>
      <c r="H17" s="60">
        <v>4</v>
      </c>
      <c r="I17" s="44">
        <f t="shared" si="6"/>
        <v>0.25</v>
      </c>
      <c r="J17" s="3">
        <f t="shared" si="1"/>
        <v>1</v>
      </c>
      <c r="L17" s="453" t="str">
        <f t="shared" si="0"/>
        <v>Employment, HRD, Education, Social Policies</v>
      </c>
      <c r="M17" s="453"/>
      <c r="N17" s="453"/>
      <c r="O17" s="453"/>
      <c r="Q17" s="60">
        <v>2</v>
      </c>
      <c r="R17" s="44">
        <f t="shared" si="7"/>
        <v>0.25</v>
      </c>
      <c r="S17" s="3">
        <f t="shared" si="2"/>
        <v>0.5</v>
      </c>
      <c r="U17" s="453" t="str">
        <f t="shared" si="3"/>
        <v>Employment, HRD, Education, Social Policies</v>
      </c>
      <c r="V17" s="453"/>
      <c r="W17" s="453"/>
      <c r="X17" s="453"/>
      <c r="Z17" s="60">
        <v>2</v>
      </c>
      <c r="AA17" s="44">
        <f t="shared" si="8"/>
        <v>0.5</v>
      </c>
      <c r="AB17" s="3">
        <f t="shared" si="4"/>
        <v>1</v>
      </c>
      <c r="AD17" s="171">
        <f t="shared" si="5"/>
        <v>2.5</v>
      </c>
    </row>
    <row r="18" spans="2:30" ht="12.75" customHeight="1" x14ac:dyDescent="0.2">
      <c r="B18" s="300" t="s">
        <v>627</v>
      </c>
      <c r="C18" s="300" t="s">
        <v>627</v>
      </c>
      <c r="D18" s="330"/>
      <c r="E18" s="335"/>
      <c r="F18" s="335"/>
      <c r="G18" s="336"/>
      <c r="H18" s="60">
        <v>0</v>
      </c>
      <c r="I18" s="44">
        <f t="shared" si="6"/>
        <v>0.25</v>
      </c>
      <c r="J18" s="3">
        <f t="shared" si="1"/>
        <v>0</v>
      </c>
      <c r="L18" s="454" t="s">
        <v>627</v>
      </c>
      <c r="M18" s="455"/>
      <c r="N18" s="455"/>
      <c r="O18" s="456"/>
      <c r="Q18" s="60">
        <v>0</v>
      </c>
      <c r="R18" s="44">
        <f t="shared" si="7"/>
        <v>0.25</v>
      </c>
      <c r="S18" s="3">
        <f t="shared" si="2"/>
        <v>0</v>
      </c>
      <c r="U18" s="454" t="s">
        <v>627</v>
      </c>
      <c r="V18" s="455"/>
      <c r="W18" s="455"/>
      <c r="X18" s="456"/>
      <c r="Z18" s="60">
        <v>2</v>
      </c>
      <c r="AA18" s="44">
        <f t="shared" si="8"/>
        <v>0.5</v>
      </c>
      <c r="AB18" s="3">
        <f t="shared" si="4"/>
        <v>1</v>
      </c>
      <c r="AD18" s="171">
        <f t="shared" si="5"/>
        <v>1</v>
      </c>
    </row>
    <row r="19" spans="2:30" ht="12.75" customHeight="1" x14ac:dyDescent="0.2">
      <c r="B19" s="300" t="s">
        <v>635</v>
      </c>
      <c r="C19" s="300" t="s">
        <v>635</v>
      </c>
      <c r="D19" s="348" t="s">
        <v>697</v>
      </c>
      <c r="E19" s="335"/>
      <c r="F19" s="335"/>
      <c r="G19" s="336"/>
      <c r="H19" s="60">
        <v>3</v>
      </c>
      <c r="I19" s="44">
        <f t="shared" si="6"/>
        <v>0.25</v>
      </c>
      <c r="J19" s="3">
        <f t="shared" si="1"/>
        <v>0.75</v>
      </c>
      <c r="L19" s="454" t="s">
        <v>635</v>
      </c>
      <c r="M19" s="455"/>
      <c r="N19" s="455"/>
      <c r="O19" s="456"/>
      <c r="Q19" s="60">
        <v>1</v>
      </c>
      <c r="R19" s="44">
        <f t="shared" si="7"/>
        <v>0.25</v>
      </c>
      <c r="S19" s="3">
        <f t="shared" si="2"/>
        <v>0.25</v>
      </c>
      <c r="U19" s="454" t="s">
        <v>635</v>
      </c>
      <c r="V19" s="455"/>
      <c r="W19" s="455"/>
      <c r="X19" s="456"/>
      <c r="Z19" s="60">
        <v>2</v>
      </c>
      <c r="AA19" s="44">
        <f t="shared" si="8"/>
        <v>0.5</v>
      </c>
      <c r="AB19" s="3">
        <f t="shared" si="4"/>
        <v>1</v>
      </c>
      <c r="AD19" s="171">
        <f t="shared" si="5"/>
        <v>2</v>
      </c>
    </row>
    <row r="20" spans="2:30" ht="12.75" customHeight="1" x14ac:dyDescent="0.2">
      <c r="B20" s="300" t="s">
        <v>640</v>
      </c>
      <c r="C20" s="300" t="s">
        <v>640</v>
      </c>
      <c r="D20" s="348" t="s">
        <v>698</v>
      </c>
      <c r="E20" s="335"/>
      <c r="F20" s="335"/>
      <c r="G20" s="336"/>
      <c r="H20" s="60">
        <v>4</v>
      </c>
      <c r="I20" s="44">
        <f t="shared" si="6"/>
        <v>0.25</v>
      </c>
      <c r="J20" s="3">
        <f t="shared" si="1"/>
        <v>1</v>
      </c>
      <c r="L20" s="454" t="s">
        <v>640</v>
      </c>
      <c r="M20" s="455"/>
      <c r="N20" s="455"/>
      <c r="O20" s="456"/>
      <c r="Q20" s="60">
        <v>3</v>
      </c>
      <c r="R20" s="44">
        <f t="shared" si="7"/>
        <v>0.25</v>
      </c>
      <c r="S20" s="3">
        <f t="shared" si="2"/>
        <v>0.75</v>
      </c>
      <c r="U20" s="454" t="s">
        <v>640</v>
      </c>
      <c r="V20" s="455"/>
      <c r="W20" s="455"/>
      <c r="X20" s="456"/>
      <c r="Z20" s="60">
        <v>3</v>
      </c>
      <c r="AA20" s="44">
        <f t="shared" si="8"/>
        <v>0.5</v>
      </c>
      <c r="AB20" s="3">
        <f t="shared" si="4"/>
        <v>1.5</v>
      </c>
      <c r="AD20" s="171">
        <f t="shared" si="5"/>
        <v>3.25</v>
      </c>
    </row>
    <row r="21" spans="2:30" ht="12.75" customHeight="1" x14ac:dyDescent="0.2">
      <c r="B21" s="300" t="s">
        <v>645</v>
      </c>
      <c r="C21" s="300" t="s">
        <v>645</v>
      </c>
      <c r="D21" s="348" t="s">
        <v>699</v>
      </c>
      <c r="E21" s="335"/>
      <c r="F21" s="335"/>
      <c r="G21" s="336"/>
      <c r="H21" s="60">
        <v>3</v>
      </c>
      <c r="I21" s="44">
        <f t="shared" si="6"/>
        <v>0.25</v>
      </c>
      <c r="J21" s="3">
        <f>H21*I21</f>
        <v>0.75</v>
      </c>
      <c r="L21" s="454" t="s">
        <v>645</v>
      </c>
      <c r="M21" s="455"/>
      <c r="N21" s="455"/>
      <c r="O21" s="456"/>
      <c r="Q21" s="60">
        <v>1</v>
      </c>
      <c r="R21" s="44">
        <f t="shared" si="7"/>
        <v>0.25</v>
      </c>
      <c r="S21" s="3">
        <f t="shared" si="2"/>
        <v>0.25</v>
      </c>
      <c r="U21" s="454" t="s">
        <v>645</v>
      </c>
      <c r="V21" s="455"/>
      <c r="W21" s="455"/>
      <c r="X21" s="456"/>
      <c r="Z21" s="60">
        <v>2</v>
      </c>
      <c r="AA21" s="44">
        <f t="shared" si="8"/>
        <v>0.5</v>
      </c>
      <c r="AB21" s="3">
        <f t="shared" si="4"/>
        <v>1</v>
      </c>
      <c r="AD21" s="171">
        <f t="shared" si="5"/>
        <v>2</v>
      </c>
    </row>
    <row r="22" spans="2:30" ht="12.75" customHeight="1" x14ac:dyDescent="0.2">
      <c r="B22" s="170"/>
      <c r="C22" s="255">
        <f>[1]Criteria1.1.1!E102</f>
        <v>0</v>
      </c>
      <c r="D22" s="330"/>
      <c r="E22" s="335"/>
      <c r="F22" s="335"/>
      <c r="G22" s="336"/>
      <c r="H22" s="60">
        <v>0</v>
      </c>
      <c r="I22" s="44">
        <f t="shared" si="6"/>
        <v>0.25</v>
      </c>
      <c r="J22" s="3">
        <f t="shared" si="1"/>
        <v>0</v>
      </c>
      <c r="L22" s="453">
        <f t="shared" ref="L22" si="9">B22</f>
        <v>0</v>
      </c>
      <c r="M22" s="453"/>
      <c r="N22" s="453"/>
      <c r="O22" s="453"/>
      <c r="Q22" s="60"/>
      <c r="R22" s="44">
        <f t="shared" si="7"/>
        <v>0.25</v>
      </c>
      <c r="S22" s="3">
        <f t="shared" si="2"/>
        <v>0</v>
      </c>
      <c r="U22" s="453">
        <f t="shared" si="3"/>
        <v>0</v>
      </c>
      <c r="V22" s="453"/>
      <c r="W22" s="453"/>
      <c r="X22" s="453"/>
      <c r="Z22" s="60"/>
      <c r="AA22" s="44">
        <f t="shared" si="8"/>
        <v>0.5</v>
      </c>
      <c r="AB22" s="3">
        <f t="shared" si="4"/>
        <v>0</v>
      </c>
      <c r="AD22" s="171"/>
    </row>
    <row r="23" spans="2:30" ht="12.75" customHeight="1" x14ac:dyDescent="0.2">
      <c r="B23" s="170"/>
      <c r="C23" s="255"/>
      <c r="D23" s="330"/>
      <c r="E23" s="335"/>
      <c r="F23" s="335"/>
      <c r="G23" s="336"/>
      <c r="H23" s="60">
        <v>0</v>
      </c>
      <c r="I23" s="44">
        <f t="shared" si="6"/>
        <v>0.25</v>
      </c>
      <c r="J23" s="3">
        <f t="shared" si="1"/>
        <v>0</v>
      </c>
      <c r="L23" s="453">
        <f t="shared" ref="L23" si="10">B23</f>
        <v>0</v>
      </c>
      <c r="M23" s="453"/>
      <c r="N23" s="453"/>
      <c r="O23" s="453"/>
      <c r="Q23" s="60"/>
      <c r="R23" s="44">
        <f t="shared" si="7"/>
        <v>0.25</v>
      </c>
      <c r="S23" s="3">
        <f t="shared" si="2"/>
        <v>0</v>
      </c>
      <c r="U23" s="453">
        <f t="shared" si="3"/>
        <v>0</v>
      </c>
      <c r="V23" s="453"/>
      <c r="W23" s="453"/>
      <c r="X23" s="453"/>
      <c r="Z23" s="60"/>
      <c r="AA23" s="44">
        <f t="shared" si="8"/>
        <v>0.5</v>
      </c>
      <c r="AB23" s="3">
        <f t="shared" si="4"/>
        <v>0</v>
      </c>
      <c r="AD23" s="171"/>
    </row>
    <row r="24" spans="2:30" ht="12.75" customHeight="1" x14ac:dyDescent="0.2">
      <c r="B24" s="170"/>
      <c r="C24" s="255"/>
      <c r="D24" s="330"/>
      <c r="E24" s="335"/>
      <c r="F24" s="335"/>
      <c r="G24" s="336"/>
      <c r="H24" s="60">
        <v>0</v>
      </c>
      <c r="I24" s="44">
        <f t="shared" si="6"/>
        <v>0.25</v>
      </c>
      <c r="J24" s="3">
        <f t="shared" si="1"/>
        <v>0</v>
      </c>
      <c r="L24" s="453">
        <f t="shared" si="0"/>
        <v>0</v>
      </c>
      <c r="M24" s="453"/>
      <c r="N24" s="453"/>
      <c r="O24" s="453"/>
      <c r="Q24" s="60"/>
      <c r="R24" s="44">
        <f t="shared" si="7"/>
        <v>0.25</v>
      </c>
      <c r="S24" s="3">
        <f t="shared" si="2"/>
        <v>0</v>
      </c>
      <c r="U24" s="453">
        <f t="shared" si="3"/>
        <v>0</v>
      </c>
      <c r="V24" s="453"/>
      <c r="W24" s="453"/>
      <c r="X24" s="453"/>
      <c r="Z24" s="60"/>
      <c r="AA24" s="44">
        <f t="shared" ref="AA24:AA36" si="11">AA23</f>
        <v>0.5</v>
      </c>
      <c r="AB24" s="3">
        <f t="shared" si="4"/>
        <v>0</v>
      </c>
      <c r="AD24" s="171"/>
    </row>
    <row r="25" spans="2:30" ht="12.75" hidden="1" customHeight="1" x14ac:dyDescent="0.2">
      <c r="B25" s="170"/>
      <c r="C25" s="255"/>
      <c r="D25" s="330"/>
      <c r="E25" s="335"/>
      <c r="F25" s="335"/>
      <c r="G25" s="336"/>
      <c r="H25" s="60"/>
      <c r="I25" s="44">
        <f t="shared" si="6"/>
        <v>0.25</v>
      </c>
      <c r="J25" s="3">
        <f t="shared" si="1"/>
        <v>0</v>
      </c>
      <c r="L25" s="453">
        <f t="shared" si="0"/>
        <v>0</v>
      </c>
      <c r="M25" s="453"/>
      <c r="N25" s="453"/>
      <c r="O25" s="453"/>
      <c r="Q25" s="60"/>
      <c r="R25" s="44">
        <f t="shared" si="7"/>
        <v>0.25</v>
      </c>
      <c r="S25" s="3">
        <f t="shared" si="2"/>
        <v>0</v>
      </c>
      <c r="U25" s="453">
        <f t="shared" si="3"/>
        <v>0</v>
      </c>
      <c r="V25" s="453"/>
      <c r="W25" s="453"/>
      <c r="X25" s="453"/>
      <c r="Z25" s="60"/>
      <c r="AA25" s="44">
        <f t="shared" si="11"/>
        <v>0.5</v>
      </c>
      <c r="AB25" s="3">
        <f t="shared" si="4"/>
        <v>0</v>
      </c>
      <c r="AD25" s="171">
        <f t="shared" si="5"/>
        <v>0</v>
      </c>
    </row>
    <row r="26" spans="2:30" ht="12.75" customHeight="1" x14ac:dyDescent="0.2">
      <c r="B26" s="170"/>
      <c r="C26" s="255"/>
      <c r="D26" s="330"/>
      <c r="E26" s="335"/>
      <c r="F26" s="335"/>
      <c r="G26" s="336"/>
      <c r="H26" s="60">
        <v>0</v>
      </c>
      <c r="I26" s="44">
        <f t="shared" si="6"/>
        <v>0.25</v>
      </c>
      <c r="J26" s="3">
        <f t="shared" si="1"/>
        <v>0</v>
      </c>
      <c r="L26" s="453">
        <f t="shared" si="0"/>
        <v>0</v>
      </c>
      <c r="M26" s="453"/>
      <c r="N26" s="453"/>
      <c r="O26" s="453"/>
      <c r="Q26" s="60"/>
      <c r="R26" s="44">
        <f t="shared" ref="R26:R36" si="12">R25</f>
        <v>0.25</v>
      </c>
      <c r="S26" s="3">
        <f t="shared" si="2"/>
        <v>0</v>
      </c>
      <c r="U26" s="453">
        <f t="shared" si="3"/>
        <v>0</v>
      </c>
      <c r="V26" s="453"/>
      <c r="W26" s="453"/>
      <c r="X26" s="453"/>
      <c r="Z26" s="60"/>
      <c r="AA26" s="44">
        <f t="shared" si="11"/>
        <v>0.5</v>
      </c>
      <c r="AB26" s="3">
        <f t="shared" si="4"/>
        <v>0</v>
      </c>
      <c r="AD26" s="171"/>
    </row>
    <row r="27" spans="2:30" ht="12.75" customHeight="1" x14ac:dyDescent="0.2">
      <c r="B27" s="170"/>
      <c r="C27" s="255" t="s">
        <v>619</v>
      </c>
      <c r="D27" s="330"/>
      <c r="E27" s="335"/>
      <c r="F27" s="335"/>
      <c r="G27" s="336"/>
      <c r="H27" s="60">
        <v>0</v>
      </c>
      <c r="I27" s="44">
        <f t="shared" si="6"/>
        <v>0.25</v>
      </c>
      <c r="J27" s="82">
        <v>0.75</v>
      </c>
      <c r="L27" s="457"/>
      <c r="M27" s="458"/>
      <c r="N27" s="458"/>
      <c r="O27" s="459"/>
      <c r="Q27" s="60"/>
      <c r="R27" s="44">
        <f t="shared" si="12"/>
        <v>0.25</v>
      </c>
      <c r="S27" s="3">
        <f t="shared" si="2"/>
        <v>0</v>
      </c>
      <c r="U27" s="245"/>
      <c r="V27" s="245"/>
      <c r="W27" s="245"/>
      <c r="X27" s="245"/>
      <c r="Z27" s="60"/>
      <c r="AA27" s="44">
        <f t="shared" si="11"/>
        <v>0.5</v>
      </c>
      <c r="AB27" s="3">
        <f t="shared" si="4"/>
        <v>0</v>
      </c>
      <c r="AD27" s="171"/>
    </row>
    <row r="28" spans="2:30" ht="12.75" customHeight="1" x14ac:dyDescent="0.2">
      <c r="B28" s="170"/>
      <c r="D28" s="256" t="s">
        <v>33</v>
      </c>
      <c r="H28" s="60"/>
      <c r="I28" s="44">
        <f t="shared" si="6"/>
        <v>0.25</v>
      </c>
      <c r="J28" s="82">
        <v>0.5</v>
      </c>
      <c r="L28" s="245"/>
      <c r="M28" s="245"/>
      <c r="N28" s="245"/>
      <c r="O28" s="245"/>
      <c r="Q28" s="60"/>
      <c r="R28" s="44">
        <f t="shared" si="12"/>
        <v>0.25</v>
      </c>
      <c r="S28" s="3">
        <f t="shared" si="2"/>
        <v>0</v>
      </c>
      <c r="U28" s="245"/>
      <c r="V28" s="245"/>
      <c r="W28" s="245"/>
      <c r="X28" s="245"/>
      <c r="Z28" s="60"/>
      <c r="AA28" s="44">
        <f t="shared" si="11"/>
        <v>0.5</v>
      </c>
      <c r="AB28" s="3">
        <f t="shared" si="4"/>
        <v>0</v>
      </c>
      <c r="AD28" s="171"/>
    </row>
    <row r="29" spans="2:30" ht="12.75" customHeight="1" x14ac:dyDescent="0.2">
      <c r="B29" s="170"/>
      <c r="C29" s="330"/>
      <c r="D29" s="335"/>
      <c r="E29" s="335"/>
      <c r="F29" s="452"/>
      <c r="H29" s="60"/>
      <c r="I29" s="44">
        <f>I28</f>
        <v>0.25</v>
      </c>
      <c r="J29" s="82">
        <v>1</v>
      </c>
      <c r="L29" s="245"/>
      <c r="M29" s="245"/>
      <c r="N29" s="245"/>
      <c r="O29" s="245"/>
      <c r="Q29" s="60"/>
      <c r="R29" s="44">
        <f>R28</f>
        <v>0.25</v>
      </c>
      <c r="S29" s="3">
        <f t="shared" si="2"/>
        <v>0</v>
      </c>
      <c r="U29" s="245"/>
      <c r="V29" s="245"/>
      <c r="W29" s="245"/>
      <c r="X29" s="245"/>
      <c r="Z29" s="60"/>
      <c r="AA29" s="44">
        <f>AA28</f>
        <v>0.5</v>
      </c>
      <c r="AB29" s="3">
        <f t="shared" si="4"/>
        <v>0</v>
      </c>
      <c r="AD29" s="171"/>
    </row>
    <row r="30" spans="2:30" ht="12.75" customHeight="1" x14ac:dyDescent="0.2">
      <c r="B30" s="170"/>
      <c r="C30" s="330"/>
      <c r="D30" s="335"/>
      <c r="E30" s="335"/>
      <c r="F30" s="452"/>
      <c r="H30" s="60"/>
      <c r="I30" s="44">
        <f t="shared" si="6"/>
        <v>0.25</v>
      </c>
      <c r="J30" s="82">
        <v>1</v>
      </c>
      <c r="L30" s="245"/>
      <c r="M30" s="245"/>
      <c r="N30" s="245"/>
      <c r="O30" s="245"/>
      <c r="Q30" s="60"/>
      <c r="R30" s="44">
        <f t="shared" si="12"/>
        <v>0.25</v>
      </c>
      <c r="S30" s="3">
        <f t="shared" si="2"/>
        <v>0</v>
      </c>
      <c r="U30" s="245"/>
      <c r="V30" s="245"/>
      <c r="W30" s="245"/>
      <c r="X30" s="245"/>
      <c r="Z30" s="60"/>
      <c r="AA30" s="44">
        <f t="shared" si="11"/>
        <v>0.5</v>
      </c>
      <c r="AB30" s="3">
        <f t="shared" si="4"/>
        <v>0</v>
      </c>
      <c r="AD30" s="171"/>
    </row>
    <row r="31" spans="2:30" ht="12.75" customHeight="1" x14ac:dyDescent="0.2">
      <c r="B31" s="170"/>
      <c r="C31" s="330"/>
      <c r="D31" s="335"/>
      <c r="E31" s="335"/>
      <c r="F31" s="336"/>
      <c r="H31" s="60"/>
      <c r="I31" s="44">
        <f t="shared" si="6"/>
        <v>0.25</v>
      </c>
      <c r="J31" s="82">
        <v>1</v>
      </c>
      <c r="L31" s="245"/>
      <c r="M31" s="245"/>
      <c r="N31" s="245"/>
      <c r="O31" s="245"/>
      <c r="Q31" s="60"/>
      <c r="R31" s="44">
        <f t="shared" si="12"/>
        <v>0.25</v>
      </c>
      <c r="S31" s="3">
        <f t="shared" si="2"/>
        <v>0</v>
      </c>
      <c r="U31" s="245"/>
      <c r="V31" s="245"/>
      <c r="W31" s="245"/>
      <c r="X31" s="245"/>
      <c r="Z31" s="60"/>
      <c r="AA31" s="44">
        <f t="shared" si="11"/>
        <v>0.5</v>
      </c>
      <c r="AB31" s="3">
        <f t="shared" si="4"/>
        <v>0</v>
      </c>
      <c r="AD31" s="171"/>
    </row>
    <row r="32" spans="2:30" ht="12.75" customHeight="1" x14ac:dyDescent="0.2">
      <c r="B32" s="170"/>
      <c r="C32" s="330"/>
      <c r="D32" s="335"/>
      <c r="E32" s="335"/>
      <c r="F32" s="336"/>
      <c r="H32" s="60"/>
      <c r="I32" s="44">
        <f t="shared" si="6"/>
        <v>0.25</v>
      </c>
      <c r="J32" s="82">
        <v>1</v>
      </c>
      <c r="L32" s="245"/>
      <c r="M32" s="245"/>
      <c r="N32" s="245"/>
      <c r="O32" s="245"/>
      <c r="Q32" s="60"/>
      <c r="R32" s="44">
        <f t="shared" si="12"/>
        <v>0.25</v>
      </c>
      <c r="S32" s="3">
        <f t="shared" si="2"/>
        <v>0</v>
      </c>
      <c r="U32" s="245"/>
      <c r="V32" s="245"/>
      <c r="W32" s="245"/>
      <c r="X32" s="245"/>
      <c r="Z32" s="60"/>
      <c r="AA32" s="44">
        <f t="shared" si="11"/>
        <v>0.5</v>
      </c>
      <c r="AB32" s="3">
        <f t="shared" si="4"/>
        <v>0</v>
      </c>
      <c r="AD32" s="171"/>
    </row>
    <row r="33" spans="2:30" ht="12.75" customHeight="1" x14ac:dyDescent="0.2">
      <c r="B33" s="170"/>
      <c r="C33" s="330"/>
      <c r="D33" s="335"/>
      <c r="E33" s="335"/>
      <c r="F33" s="336"/>
      <c r="H33" s="60"/>
      <c r="I33" s="44">
        <f t="shared" si="6"/>
        <v>0.25</v>
      </c>
      <c r="J33" s="82">
        <v>0.75</v>
      </c>
      <c r="L33" s="245"/>
      <c r="M33" s="245"/>
      <c r="N33" s="245"/>
      <c r="O33" s="245"/>
      <c r="Q33" s="60"/>
      <c r="R33" s="44">
        <f t="shared" si="12"/>
        <v>0.25</v>
      </c>
      <c r="S33" s="3">
        <f t="shared" si="2"/>
        <v>0</v>
      </c>
      <c r="U33" s="245"/>
      <c r="V33" s="245"/>
      <c r="W33" s="245"/>
      <c r="X33" s="245"/>
      <c r="Z33" s="60"/>
      <c r="AA33" s="44">
        <f t="shared" si="11"/>
        <v>0.5</v>
      </c>
      <c r="AB33" s="3">
        <f t="shared" si="4"/>
        <v>0</v>
      </c>
      <c r="AD33" s="171"/>
    </row>
    <row r="34" spans="2:30" ht="12.75" customHeight="1" x14ac:dyDescent="0.2">
      <c r="B34" s="170"/>
      <c r="C34" s="330"/>
      <c r="D34" s="335"/>
      <c r="E34" s="335"/>
      <c r="F34" s="336"/>
      <c r="H34" s="60"/>
      <c r="I34" s="44">
        <f t="shared" si="6"/>
        <v>0.25</v>
      </c>
      <c r="J34" s="82">
        <v>0.75</v>
      </c>
      <c r="L34" s="245"/>
      <c r="M34" s="245"/>
      <c r="N34" s="245"/>
      <c r="O34" s="245"/>
      <c r="Q34" s="60"/>
      <c r="R34" s="44">
        <f t="shared" si="12"/>
        <v>0.25</v>
      </c>
      <c r="S34" s="3">
        <f t="shared" si="2"/>
        <v>0</v>
      </c>
      <c r="U34" s="245"/>
      <c r="V34" s="245"/>
      <c r="W34" s="245"/>
      <c r="X34" s="245"/>
      <c r="Z34" s="60"/>
      <c r="AA34" s="44">
        <f t="shared" si="11"/>
        <v>0.5</v>
      </c>
      <c r="AB34" s="3">
        <f t="shared" si="4"/>
        <v>0</v>
      </c>
      <c r="AD34" s="171"/>
    </row>
    <row r="35" spans="2:30" ht="12.75" customHeight="1" x14ac:dyDescent="0.2">
      <c r="B35" s="170"/>
      <c r="C35" s="330"/>
      <c r="D35" s="335"/>
      <c r="E35" s="335"/>
      <c r="F35" s="336"/>
      <c r="H35" s="60"/>
      <c r="I35" s="44">
        <f t="shared" si="6"/>
        <v>0.25</v>
      </c>
      <c r="J35" s="82">
        <v>0.5</v>
      </c>
      <c r="L35" s="245"/>
      <c r="M35" s="245"/>
      <c r="N35" s="245"/>
      <c r="O35" s="245"/>
      <c r="Q35" s="60"/>
      <c r="R35" s="44">
        <f t="shared" si="12"/>
        <v>0.25</v>
      </c>
      <c r="S35" s="3">
        <f t="shared" si="2"/>
        <v>0</v>
      </c>
      <c r="U35" s="245"/>
      <c r="V35" s="245"/>
      <c r="W35" s="245"/>
      <c r="X35" s="245"/>
      <c r="Z35" s="60"/>
      <c r="AA35" s="44">
        <f t="shared" si="11"/>
        <v>0.5</v>
      </c>
      <c r="AB35" s="3">
        <f t="shared" si="4"/>
        <v>0</v>
      </c>
      <c r="AD35" s="171"/>
    </row>
    <row r="36" spans="2:30" ht="12.75" customHeight="1" x14ac:dyDescent="0.2">
      <c r="B36" s="170"/>
      <c r="C36" s="242"/>
      <c r="D36" s="243"/>
      <c r="E36" s="243"/>
      <c r="F36" s="244"/>
      <c r="H36" s="60"/>
      <c r="I36" s="44">
        <f t="shared" si="6"/>
        <v>0.25</v>
      </c>
      <c r="J36" s="82">
        <v>0.75</v>
      </c>
      <c r="L36" s="245"/>
      <c r="M36" s="245"/>
      <c r="N36" s="245"/>
      <c r="O36" s="245"/>
      <c r="Q36" s="60"/>
      <c r="R36" s="44">
        <f t="shared" si="12"/>
        <v>0.25</v>
      </c>
      <c r="S36" s="3">
        <f t="shared" si="2"/>
        <v>0</v>
      </c>
      <c r="U36" s="245"/>
      <c r="V36" s="245"/>
      <c r="W36" s="245"/>
      <c r="X36" s="245"/>
      <c r="Z36" s="60"/>
      <c r="AA36" s="44">
        <f t="shared" si="11"/>
        <v>0.5</v>
      </c>
      <c r="AB36" s="3">
        <f t="shared" si="4"/>
        <v>0</v>
      </c>
      <c r="AD36" s="171"/>
    </row>
    <row r="37" spans="2:30" ht="12.75" customHeight="1" x14ac:dyDescent="0.2">
      <c r="B37" s="169"/>
      <c r="C37" s="330"/>
      <c r="D37" s="335"/>
      <c r="E37" s="335"/>
      <c r="F37" s="336"/>
      <c r="H37" s="60"/>
      <c r="I37" s="44">
        <f>I26</f>
        <v>0.25</v>
      </c>
      <c r="J37" s="3">
        <f t="shared" si="1"/>
        <v>0</v>
      </c>
      <c r="L37" s="453">
        <f>B37</f>
        <v>0</v>
      </c>
      <c r="M37" s="453"/>
      <c r="N37" s="453"/>
      <c r="O37" s="453"/>
      <c r="Q37" s="60"/>
      <c r="R37" s="44">
        <f>R26</f>
        <v>0.25</v>
      </c>
      <c r="S37" s="3">
        <f t="shared" si="2"/>
        <v>0</v>
      </c>
      <c r="U37" s="453">
        <f t="shared" si="3"/>
        <v>0</v>
      </c>
      <c r="V37" s="453"/>
      <c r="W37" s="453"/>
      <c r="X37" s="453"/>
      <c r="Z37" s="60"/>
      <c r="AA37" s="44">
        <f>AA26</f>
        <v>0.5</v>
      </c>
      <c r="AB37" s="3">
        <f t="shared" si="4"/>
        <v>0</v>
      </c>
      <c r="AD37" s="171">
        <f t="shared" si="5"/>
        <v>0</v>
      </c>
    </row>
    <row r="38" spans="2:30" ht="12.75" customHeight="1" x14ac:dyDescent="0.2">
      <c r="C38" s="4" t="s">
        <v>33</v>
      </c>
      <c r="J38" s="3"/>
      <c r="L38" s="359"/>
      <c r="M38" s="359"/>
      <c r="N38" s="359"/>
      <c r="O38" s="359"/>
      <c r="U38" s="359"/>
      <c r="V38" s="359"/>
      <c r="W38" s="359"/>
      <c r="X38" s="359"/>
    </row>
    <row r="39" spans="2:30" ht="12.75" customHeight="1" x14ac:dyDescent="0.2">
      <c r="L39" s="359"/>
      <c r="M39" s="359"/>
      <c r="N39" s="359"/>
      <c r="O39" s="359"/>
      <c r="U39" s="359"/>
      <c r="V39" s="359"/>
      <c r="W39" s="359"/>
      <c r="X39" s="359"/>
    </row>
    <row r="40" spans="2:30" ht="12.75" customHeight="1" x14ac:dyDescent="0.2">
      <c r="L40" s="359"/>
      <c r="M40" s="359"/>
      <c r="N40" s="359"/>
      <c r="O40" s="359"/>
      <c r="U40" s="359"/>
      <c r="V40" s="359"/>
      <c r="W40" s="359"/>
      <c r="X40" s="359"/>
    </row>
  </sheetData>
  <mergeCells count="73">
    <mergeCell ref="D25:G25"/>
    <mergeCell ref="D20:G20"/>
    <mergeCell ref="D21:G21"/>
    <mergeCell ref="D22:G22"/>
    <mergeCell ref="D23:G23"/>
    <mergeCell ref="D24:G24"/>
    <mergeCell ref="D15:G15"/>
    <mergeCell ref="D16:G16"/>
    <mergeCell ref="D17:G17"/>
    <mergeCell ref="D18:G18"/>
    <mergeCell ref="D19:G19"/>
    <mergeCell ref="U38:X38"/>
    <mergeCell ref="U39:X39"/>
    <mergeCell ref="U40:X40"/>
    <mergeCell ref="W7:AB7"/>
    <mergeCell ref="W8:AC8"/>
    <mergeCell ref="W10:AB10"/>
    <mergeCell ref="U23:X23"/>
    <mergeCell ref="U24:X24"/>
    <mergeCell ref="U25:X25"/>
    <mergeCell ref="U26:X26"/>
    <mergeCell ref="U37:X37"/>
    <mergeCell ref="U18:X18"/>
    <mergeCell ref="U19:X19"/>
    <mergeCell ref="U20:X20"/>
    <mergeCell ref="U21:X21"/>
    <mergeCell ref="U22:X22"/>
    <mergeCell ref="U13:X13"/>
    <mergeCell ref="U14:X14"/>
    <mergeCell ref="U15:X15"/>
    <mergeCell ref="U16:X16"/>
    <mergeCell ref="U17:X17"/>
    <mergeCell ref="U2:AB2"/>
    <mergeCell ref="W6:AB6"/>
    <mergeCell ref="W9:AB9"/>
    <mergeCell ref="L21:O21"/>
    <mergeCell ref="L22:O22"/>
    <mergeCell ref="L2:S2"/>
    <mergeCell ref="L18:O18"/>
    <mergeCell ref="L19:O19"/>
    <mergeCell ref="L13:O13"/>
    <mergeCell ref="L14:O14"/>
    <mergeCell ref="L15:O15"/>
    <mergeCell ref="L16:O16"/>
    <mergeCell ref="L17:O17"/>
    <mergeCell ref="N6:S6"/>
    <mergeCell ref="N9:S9"/>
    <mergeCell ref="N10:R10"/>
    <mergeCell ref="L38:O38"/>
    <mergeCell ref="L39:O39"/>
    <mergeCell ref="L40:O40"/>
    <mergeCell ref="L20:O20"/>
    <mergeCell ref="L23:O23"/>
    <mergeCell ref="L24:O24"/>
    <mergeCell ref="L25:O25"/>
    <mergeCell ref="L26:O26"/>
    <mergeCell ref="L27:O27"/>
    <mergeCell ref="N7:S8"/>
    <mergeCell ref="D1:K1"/>
    <mergeCell ref="B2:H2"/>
    <mergeCell ref="C37:F37"/>
    <mergeCell ref="C29:F29"/>
    <mergeCell ref="L37:O37"/>
    <mergeCell ref="C34:F34"/>
    <mergeCell ref="D26:G26"/>
    <mergeCell ref="C30:F30"/>
    <mergeCell ref="C31:F31"/>
    <mergeCell ref="C32:F32"/>
    <mergeCell ref="C33:F33"/>
    <mergeCell ref="D27:G27"/>
    <mergeCell ref="C35:F35"/>
    <mergeCell ref="D13:G13"/>
    <mergeCell ref="D14:G14"/>
  </mergeCells>
  <pageMargins left="0.7" right="0.7" top="0.75" bottom="0.75" header="0.3" footer="0.3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1"/>
  <sheetViews>
    <sheetView topLeftCell="A61" workbookViewId="0">
      <selection activeCell="I82" sqref="I82"/>
    </sheetView>
  </sheetViews>
  <sheetFormatPr defaultColWidth="8.85546875" defaultRowHeight="12.75" x14ac:dyDescent="0.2"/>
  <cols>
    <col min="6" max="6" width="3.28515625" customWidth="1"/>
    <col min="7" max="8" width="4.42578125" customWidth="1"/>
    <col min="9" max="9" width="10.85546875" customWidth="1"/>
    <col min="10" max="10" width="7" customWidth="1"/>
    <col min="11" max="11" width="6.42578125" style="118" customWidth="1"/>
    <col min="12" max="12" width="4.140625" customWidth="1"/>
    <col min="14" max="14" width="5.42578125" customWidth="1"/>
    <col min="20" max="20" width="12" customWidth="1"/>
    <col min="21" max="21" width="10.7109375" customWidth="1"/>
    <col min="22" max="22" width="8.85546875" style="118"/>
    <col min="23" max="23" width="4.28515625" customWidth="1"/>
    <col min="33" max="33" width="8.85546875" style="118"/>
    <col min="34" max="34" width="4.28515625" customWidth="1"/>
  </cols>
  <sheetData>
    <row r="1" spans="1:37" ht="18" customHeight="1" x14ac:dyDescent="0.2">
      <c r="F1" s="378" t="s">
        <v>290</v>
      </c>
      <c r="G1" s="378"/>
      <c r="H1" s="378"/>
      <c r="I1" s="378"/>
      <c r="J1" s="378"/>
      <c r="K1" s="378"/>
      <c r="L1" s="378"/>
      <c r="M1" s="461" t="s">
        <v>291</v>
      </c>
      <c r="N1" s="384"/>
      <c r="O1" s="384"/>
      <c r="P1" s="384"/>
      <c r="Q1" s="384"/>
      <c r="R1" s="384"/>
      <c r="S1" s="384"/>
    </row>
    <row r="2" spans="1:37" ht="18" customHeight="1" x14ac:dyDescent="0.2">
      <c r="A2" s="377" t="s">
        <v>305</v>
      </c>
      <c r="B2" s="379"/>
      <c r="C2" s="379"/>
      <c r="D2" s="379"/>
      <c r="E2" s="379"/>
      <c r="F2" s="379"/>
      <c r="G2" s="379"/>
      <c r="H2" s="379"/>
      <c r="I2" s="379"/>
      <c r="J2" s="70"/>
      <c r="K2" s="120"/>
      <c r="L2" s="114"/>
      <c r="M2" s="377" t="s">
        <v>308</v>
      </c>
      <c r="N2" s="377"/>
      <c r="O2" s="377"/>
      <c r="P2" s="377"/>
      <c r="Q2" s="377"/>
      <c r="R2" s="377"/>
      <c r="S2" s="377"/>
      <c r="T2" s="377"/>
      <c r="U2" s="377"/>
      <c r="X2" s="377" t="s">
        <v>301</v>
      </c>
      <c r="Y2" s="377"/>
      <c r="Z2" s="377"/>
      <c r="AA2" s="377"/>
      <c r="AB2" s="377"/>
      <c r="AC2" s="377"/>
      <c r="AD2" s="377"/>
      <c r="AE2" s="377"/>
      <c r="AF2" s="377"/>
    </row>
    <row r="3" spans="1:37" ht="18" customHeight="1" x14ac:dyDescent="0.2">
      <c r="A3" s="372" t="str">
        <f>Criteria1.1.1!D6</f>
        <v>Justice Sector</v>
      </c>
      <c r="B3" s="373"/>
      <c r="C3" s="373"/>
      <c r="D3" s="70"/>
      <c r="E3" s="70"/>
      <c r="F3" s="70"/>
      <c r="G3" s="70"/>
      <c r="H3" s="70"/>
      <c r="I3" s="70"/>
      <c r="J3" s="70"/>
      <c r="K3" s="120"/>
      <c r="L3" s="114"/>
      <c r="M3" s="69"/>
      <c r="N3" s="69" t="s">
        <v>23</v>
      </c>
      <c r="O3" s="69"/>
      <c r="P3" s="385"/>
      <c r="Q3" s="385"/>
      <c r="R3" s="385"/>
      <c r="S3" s="385"/>
      <c r="T3" s="69"/>
      <c r="U3" s="69"/>
      <c r="X3" s="69"/>
      <c r="Y3" s="69" t="s">
        <v>23</v>
      </c>
      <c r="Z3" s="69"/>
      <c r="AA3" s="385"/>
      <c r="AB3" s="385"/>
      <c r="AC3" s="385"/>
      <c r="AD3" s="385"/>
      <c r="AE3" s="69"/>
      <c r="AF3" s="69"/>
    </row>
    <row r="4" spans="1:37" ht="18" customHeight="1" x14ac:dyDescent="0.2">
      <c r="A4" s="45"/>
      <c r="B4" s="80" t="s">
        <v>95</v>
      </c>
      <c r="C4" s="56">
        <v>4</v>
      </c>
      <c r="D4" s="444" t="s">
        <v>452</v>
      </c>
      <c r="E4" s="444"/>
      <c r="F4" s="444"/>
      <c r="G4" s="444"/>
      <c r="H4" s="444"/>
      <c r="I4" s="444"/>
      <c r="J4" s="114"/>
      <c r="K4" s="121"/>
      <c r="L4" s="114"/>
      <c r="M4" s="56" t="s">
        <v>59</v>
      </c>
      <c r="N4" s="56">
        <v>4</v>
      </c>
      <c r="O4" s="444" t="s">
        <v>311</v>
      </c>
      <c r="P4" s="444"/>
      <c r="Q4" s="444"/>
      <c r="R4" s="444"/>
      <c r="S4" s="444"/>
      <c r="T4" s="444"/>
      <c r="U4" s="444"/>
      <c r="X4" s="55" t="s">
        <v>59</v>
      </c>
      <c r="Y4" s="56">
        <v>4</v>
      </c>
      <c r="Z4" s="371" t="s">
        <v>296</v>
      </c>
      <c r="AA4" s="371"/>
      <c r="AB4" s="371"/>
      <c r="AC4" s="371"/>
      <c r="AD4" s="371"/>
      <c r="AE4" s="371"/>
      <c r="AF4" s="371"/>
    </row>
    <row r="5" spans="1:37" ht="18" customHeight="1" x14ac:dyDescent="0.2">
      <c r="B5" s="80" t="s">
        <v>96</v>
      </c>
      <c r="C5" s="56">
        <v>3</v>
      </c>
      <c r="D5" s="444" t="s">
        <v>453</v>
      </c>
      <c r="E5" s="444" t="s">
        <v>292</v>
      </c>
      <c r="F5" s="444" t="s">
        <v>292</v>
      </c>
      <c r="G5" s="444" t="s">
        <v>292</v>
      </c>
      <c r="H5" s="444" t="s">
        <v>292</v>
      </c>
      <c r="I5" s="444" t="s">
        <v>292</v>
      </c>
      <c r="J5" s="114"/>
      <c r="K5" s="121"/>
      <c r="L5" s="114"/>
      <c r="M5" s="56" t="s">
        <v>61</v>
      </c>
      <c r="N5" s="56">
        <v>3</v>
      </c>
      <c r="O5" s="444" t="s">
        <v>310</v>
      </c>
      <c r="P5" s="444"/>
      <c r="Q5" s="444"/>
      <c r="R5" s="444"/>
      <c r="S5" s="444"/>
      <c r="T5" s="444"/>
      <c r="U5" s="444"/>
      <c r="X5" s="55" t="s">
        <v>61</v>
      </c>
      <c r="Y5" s="56">
        <v>3</v>
      </c>
      <c r="Z5" s="371" t="s">
        <v>297</v>
      </c>
      <c r="AA5" s="371" t="s">
        <v>297</v>
      </c>
      <c r="AB5" s="371" t="s">
        <v>297</v>
      </c>
      <c r="AC5" s="371" t="s">
        <v>297</v>
      </c>
      <c r="AD5" s="371" t="s">
        <v>297</v>
      </c>
      <c r="AE5" s="371" t="s">
        <v>297</v>
      </c>
      <c r="AF5" s="371"/>
    </row>
    <row r="6" spans="1:37" x14ac:dyDescent="0.2">
      <c r="B6" s="80" t="s">
        <v>97</v>
      </c>
      <c r="C6" s="56">
        <v>2</v>
      </c>
      <c r="D6" s="444" t="s">
        <v>454</v>
      </c>
      <c r="E6" s="444" t="s">
        <v>293</v>
      </c>
      <c r="F6" s="444" t="s">
        <v>293</v>
      </c>
      <c r="G6" s="444" t="s">
        <v>293</v>
      </c>
      <c r="H6" s="444" t="s">
        <v>293</v>
      </c>
      <c r="I6" s="444" t="s">
        <v>293</v>
      </c>
      <c r="M6" s="56" t="s">
        <v>63</v>
      </c>
      <c r="N6" s="56">
        <v>2</v>
      </c>
      <c r="O6" s="444" t="s">
        <v>313</v>
      </c>
      <c r="P6" s="444"/>
      <c r="Q6" s="444"/>
      <c r="R6" s="444"/>
      <c r="S6" s="444"/>
      <c r="T6" s="444"/>
      <c r="U6" s="444"/>
      <c r="X6" s="55" t="s">
        <v>63</v>
      </c>
      <c r="Y6" s="56">
        <v>2</v>
      </c>
      <c r="Z6" s="371" t="s">
        <v>298</v>
      </c>
      <c r="AA6" s="371" t="s">
        <v>298</v>
      </c>
      <c r="AB6" s="371" t="s">
        <v>298</v>
      </c>
      <c r="AC6" s="371" t="s">
        <v>298</v>
      </c>
      <c r="AD6" s="371" t="s">
        <v>298</v>
      </c>
      <c r="AE6" s="371" t="s">
        <v>298</v>
      </c>
      <c r="AF6" s="371"/>
    </row>
    <row r="7" spans="1:37" x14ac:dyDescent="0.2">
      <c r="B7" s="80" t="s">
        <v>98</v>
      </c>
      <c r="C7" s="56">
        <v>1</v>
      </c>
      <c r="D7" s="444" t="s">
        <v>455</v>
      </c>
      <c r="E7" s="444" t="s">
        <v>294</v>
      </c>
      <c r="F7" s="444" t="s">
        <v>294</v>
      </c>
      <c r="G7" s="444" t="s">
        <v>294</v>
      </c>
      <c r="H7" s="444" t="s">
        <v>294</v>
      </c>
      <c r="I7" s="444" t="s">
        <v>294</v>
      </c>
      <c r="M7" s="56" t="s">
        <v>204</v>
      </c>
      <c r="N7" s="56">
        <v>1</v>
      </c>
      <c r="O7" s="444" t="s">
        <v>312</v>
      </c>
      <c r="P7" s="444"/>
      <c r="Q7" s="444"/>
      <c r="R7" s="444"/>
      <c r="S7" s="444"/>
      <c r="T7" s="444"/>
      <c r="U7" s="444"/>
      <c r="X7" s="55" t="s">
        <v>204</v>
      </c>
      <c r="Y7" s="56">
        <v>1</v>
      </c>
      <c r="Z7" s="371" t="s">
        <v>299</v>
      </c>
      <c r="AA7" s="371" t="s">
        <v>299</v>
      </c>
      <c r="AB7" s="371" t="s">
        <v>299</v>
      </c>
      <c r="AC7" s="371" t="s">
        <v>299</v>
      </c>
      <c r="AD7" s="371" t="s">
        <v>299</v>
      </c>
      <c r="AE7" s="371" t="s">
        <v>299</v>
      </c>
      <c r="AF7" s="371"/>
    </row>
    <row r="8" spans="1:37" ht="12.75" customHeight="1" x14ac:dyDescent="0.2">
      <c r="B8" s="80" t="s">
        <v>99</v>
      </c>
      <c r="C8" s="56">
        <v>0</v>
      </c>
      <c r="D8" s="444" t="s">
        <v>456</v>
      </c>
      <c r="E8" s="444" t="s">
        <v>295</v>
      </c>
      <c r="F8" s="444" t="s">
        <v>295</v>
      </c>
      <c r="G8" s="444" t="s">
        <v>295</v>
      </c>
      <c r="H8" s="444" t="s">
        <v>295</v>
      </c>
      <c r="I8" s="444" t="s">
        <v>295</v>
      </c>
      <c r="M8" t="s">
        <v>205</v>
      </c>
      <c r="N8" s="164">
        <v>0</v>
      </c>
      <c r="O8" s="444" t="s">
        <v>309</v>
      </c>
      <c r="P8" s="444"/>
      <c r="Q8" s="444"/>
      <c r="R8" s="444"/>
      <c r="S8" s="444"/>
      <c r="T8" s="444"/>
      <c r="U8" s="175"/>
      <c r="X8" s="55" t="s">
        <v>205</v>
      </c>
      <c r="Y8" s="56">
        <v>0</v>
      </c>
      <c r="Z8" s="371" t="s">
        <v>300</v>
      </c>
      <c r="AA8" s="371" t="s">
        <v>300</v>
      </c>
      <c r="AB8" s="371" t="s">
        <v>300</v>
      </c>
      <c r="AC8" s="371" t="s">
        <v>300</v>
      </c>
      <c r="AD8" s="371" t="s">
        <v>300</v>
      </c>
      <c r="AE8" s="371" t="s">
        <v>300</v>
      </c>
      <c r="AF8" s="371"/>
    </row>
    <row r="9" spans="1:37" ht="42.75" customHeight="1" x14ac:dyDescent="0.2"/>
    <row r="10" spans="1:37" ht="25.5" x14ac:dyDescent="0.2">
      <c r="A10" s="45" t="s">
        <v>113</v>
      </c>
      <c r="B10" s="83" t="s">
        <v>306</v>
      </c>
      <c r="C10" s="55" t="s">
        <v>457</v>
      </c>
      <c r="G10" s="45"/>
      <c r="I10" s="87" t="str">
        <f>B10</f>
        <v>1.8.1.1</v>
      </c>
      <c r="J10" s="45" t="s">
        <v>69</v>
      </c>
      <c r="K10" s="119" t="s">
        <v>4</v>
      </c>
      <c r="M10" s="45" t="s">
        <v>113</v>
      </c>
      <c r="N10" s="45" t="s">
        <v>307</v>
      </c>
      <c r="O10" s="86" t="s">
        <v>304</v>
      </c>
      <c r="S10" t="s">
        <v>23</v>
      </c>
      <c r="T10" s="87" t="str">
        <f>N10</f>
        <v>1.8.1.2</v>
      </c>
      <c r="U10" s="45" t="s">
        <v>69</v>
      </c>
      <c r="V10" s="119" t="s">
        <v>4</v>
      </c>
      <c r="X10" s="45" t="s">
        <v>113</v>
      </c>
      <c r="Y10" s="45" t="s">
        <v>303</v>
      </c>
      <c r="Z10" s="55" t="s">
        <v>302</v>
      </c>
      <c r="AD10" t="s">
        <v>23</v>
      </c>
      <c r="AE10" s="87" t="s">
        <v>303</v>
      </c>
      <c r="AF10" s="45" t="s">
        <v>69</v>
      </c>
      <c r="AG10" s="119" t="s">
        <v>4</v>
      </c>
    </row>
    <row r="11" spans="1:37" x14ac:dyDescent="0.2">
      <c r="G11" s="45"/>
      <c r="I11" s="59">
        <v>2</v>
      </c>
      <c r="J11" s="78">
        <v>0.25</v>
      </c>
      <c r="K11" s="118">
        <f>I11*J11</f>
        <v>0.5</v>
      </c>
      <c r="O11" s="86"/>
      <c r="T11" s="59">
        <v>2</v>
      </c>
      <c r="U11" s="78">
        <v>0.5</v>
      </c>
      <c r="V11" s="118">
        <f>T11*U11</f>
        <v>1</v>
      </c>
      <c r="Z11" s="86"/>
      <c r="AE11" s="59">
        <v>2</v>
      </c>
      <c r="AF11" s="78">
        <v>0.25</v>
      </c>
      <c r="AG11" s="118">
        <f>AE11*AF11</f>
        <v>0.5</v>
      </c>
      <c r="AI11" s="337" t="s">
        <v>314</v>
      </c>
      <c r="AJ11" s="359"/>
      <c r="AK11" s="98">
        <f>K11+V11+AG11</f>
        <v>2</v>
      </c>
    </row>
    <row r="13" spans="1:37" ht="18" customHeight="1" x14ac:dyDescent="0.2">
      <c r="A13" s="372" t="str">
        <f>Criteria1.1.1!D16</f>
        <v>Security and Home Affairs Sector</v>
      </c>
      <c r="B13" s="373"/>
      <c r="C13" s="373"/>
      <c r="D13" s="70"/>
      <c r="E13" s="70"/>
      <c r="F13" s="70"/>
      <c r="G13" s="70"/>
      <c r="H13" s="70"/>
      <c r="I13" s="70"/>
      <c r="J13" s="70"/>
      <c r="K13" s="120"/>
      <c r="L13" s="165"/>
      <c r="M13" s="69"/>
      <c r="N13" s="69" t="s">
        <v>23</v>
      </c>
      <c r="O13" s="69"/>
      <c r="P13" s="385"/>
      <c r="Q13" s="385"/>
      <c r="R13" s="385"/>
      <c r="S13" s="385"/>
      <c r="T13" s="69"/>
      <c r="U13" s="69"/>
      <c r="X13" s="69"/>
      <c r="Y13" s="69" t="s">
        <v>23</v>
      </c>
      <c r="Z13" s="69"/>
      <c r="AA13" s="385"/>
      <c r="AB13" s="385"/>
      <c r="AC13" s="385"/>
      <c r="AD13" s="385"/>
      <c r="AE13" s="69"/>
      <c r="AF13" s="69"/>
    </row>
    <row r="14" spans="1:37" ht="18" customHeight="1" x14ac:dyDescent="0.2">
      <c r="A14" s="45"/>
      <c r="B14" s="80" t="s">
        <v>95</v>
      </c>
      <c r="C14" s="56">
        <v>4</v>
      </c>
      <c r="D14" s="444" t="s">
        <v>452</v>
      </c>
      <c r="E14" s="444"/>
      <c r="F14" s="444"/>
      <c r="G14" s="444"/>
      <c r="H14" s="444"/>
      <c r="I14" s="444"/>
      <c r="J14" s="165"/>
      <c r="K14" s="121"/>
      <c r="L14" s="165"/>
      <c r="M14" s="56" t="s">
        <v>59</v>
      </c>
      <c r="N14" s="56">
        <v>4</v>
      </c>
      <c r="O14" s="444" t="s">
        <v>311</v>
      </c>
      <c r="P14" s="444"/>
      <c r="Q14" s="444"/>
      <c r="R14" s="444"/>
      <c r="S14" s="444"/>
      <c r="T14" s="444"/>
      <c r="U14" s="444"/>
      <c r="X14" s="55" t="s">
        <v>59</v>
      </c>
      <c r="Y14" s="56">
        <v>4</v>
      </c>
      <c r="Z14" s="371" t="s">
        <v>296</v>
      </c>
      <c r="AA14" s="371"/>
      <c r="AB14" s="371"/>
      <c r="AC14" s="371"/>
      <c r="AD14" s="371"/>
      <c r="AE14" s="371"/>
      <c r="AF14" s="371"/>
    </row>
    <row r="15" spans="1:37" ht="18" customHeight="1" x14ac:dyDescent="0.2">
      <c r="B15" s="80" t="s">
        <v>96</v>
      </c>
      <c r="C15" s="56">
        <v>3</v>
      </c>
      <c r="D15" s="444" t="s">
        <v>453</v>
      </c>
      <c r="E15" s="444" t="s">
        <v>292</v>
      </c>
      <c r="F15" s="444" t="s">
        <v>292</v>
      </c>
      <c r="G15" s="444" t="s">
        <v>292</v>
      </c>
      <c r="H15" s="444" t="s">
        <v>292</v>
      </c>
      <c r="I15" s="444" t="s">
        <v>292</v>
      </c>
      <c r="J15" s="165"/>
      <c r="K15" s="121"/>
      <c r="L15" s="165"/>
      <c r="M15" s="56" t="s">
        <v>61</v>
      </c>
      <c r="N15" s="56">
        <v>3</v>
      </c>
      <c r="O15" s="444" t="s">
        <v>310</v>
      </c>
      <c r="P15" s="444"/>
      <c r="Q15" s="444"/>
      <c r="R15" s="444"/>
      <c r="S15" s="444"/>
      <c r="T15" s="444"/>
      <c r="U15" s="444"/>
      <c r="X15" s="55" t="s">
        <v>61</v>
      </c>
      <c r="Y15" s="56">
        <v>3</v>
      </c>
      <c r="Z15" s="371" t="s">
        <v>297</v>
      </c>
      <c r="AA15" s="371" t="s">
        <v>297</v>
      </c>
      <c r="AB15" s="371" t="s">
        <v>297</v>
      </c>
      <c r="AC15" s="371" t="s">
        <v>297</v>
      </c>
      <c r="AD15" s="371" t="s">
        <v>297</v>
      </c>
      <c r="AE15" s="371" t="s">
        <v>297</v>
      </c>
      <c r="AF15" s="371"/>
    </row>
    <row r="16" spans="1:37" x14ac:dyDescent="0.2">
      <c r="B16" s="80" t="s">
        <v>97</v>
      </c>
      <c r="C16" s="56">
        <v>2</v>
      </c>
      <c r="D16" s="444" t="s">
        <v>454</v>
      </c>
      <c r="E16" s="444" t="s">
        <v>293</v>
      </c>
      <c r="F16" s="444" t="s">
        <v>293</v>
      </c>
      <c r="G16" s="444" t="s">
        <v>293</v>
      </c>
      <c r="H16" s="444" t="s">
        <v>293</v>
      </c>
      <c r="I16" s="444" t="s">
        <v>293</v>
      </c>
      <c r="M16" s="56" t="s">
        <v>63</v>
      </c>
      <c r="N16" s="56">
        <v>2</v>
      </c>
      <c r="O16" s="444" t="s">
        <v>313</v>
      </c>
      <c r="P16" s="444"/>
      <c r="Q16" s="444"/>
      <c r="R16" s="444"/>
      <c r="S16" s="444"/>
      <c r="T16" s="444"/>
      <c r="U16" s="444"/>
      <c r="X16" s="55" t="s">
        <v>63</v>
      </c>
      <c r="Y16" s="56">
        <v>2</v>
      </c>
      <c r="Z16" s="371" t="s">
        <v>298</v>
      </c>
      <c r="AA16" s="371" t="s">
        <v>298</v>
      </c>
      <c r="AB16" s="371" t="s">
        <v>298</v>
      </c>
      <c r="AC16" s="371" t="s">
        <v>298</v>
      </c>
      <c r="AD16" s="371" t="s">
        <v>298</v>
      </c>
      <c r="AE16" s="371" t="s">
        <v>298</v>
      </c>
      <c r="AF16" s="371"/>
    </row>
    <row r="17" spans="1:37" x14ac:dyDescent="0.2">
      <c r="B17" s="80" t="s">
        <v>98</v>
      </c>
      <c r="C17" s="56">
        <v>1</v>
      </c>
      <c r="D17" s="444" t="s">
        <v>455</v>
      </c>
      <c r="E17" s="444" t="s">
        <v>294</v>
      </c>
      <c r="F17" s="444" t="s">
        <v>294</v>
      </c>
      <c r="G17" s="444" t="s">
        <v>294</v>
      </c>
      <c r="H17" s="444" t="s">
        <v>294</v>
      </c>
      <c r="I17" s="444" t="s">
        <v>294</v>
      </c>
      <c r="M17" s="56" t="s">
        <v>204</v>
      </c>
      <c r="N17" s="56">
        <v>1</v>
      </c>
      <c r="O17" s="444" t="s">
        <v>312</v>
      </c>
      <c r="P17" s="444"/>
      <c r="Q17" s="444"/>
      <c r="R17" s="444"/>
      <c r="S17" s="444"/>
      <c r="T17" s="444"/>
      <c r="U17" s="444"/>
      <c r="X17" s="55" t="s">
        <v>204</v>
      </c>
      <c r="Y17" s="56">
        <v>1</v>
      </c>
      <c r="Z17" s="371" t="s">
        <v>299</v>
      </c>
      <c r="AA17" s="371" t="s">
        <v>299</v>
      </c>
      <c r="AB17" s="371" t="s">
        <v>299</v>
      </c>
      <c r="AC17" s="371" t="s">
        <v>299</v>
      </c>
      <c r="AD17" s="371" t="s">
        <v>299</v>
      </c>
      <c r="AE17" s="371" t="s">
        <v>299</v>
      </c>
      <c r="AF17" s="371"/>
    </row>
    <row r="18" spans="1:37" ht="12.75" customHeight="1" x14ac:dyDescent="0.2">
      <c r="B18" s="80" t="s">
        <v>99</v>
      </c>
      <c r="C18" s="56">
        <v>0</v>
      </c>
      <c r="D18" s="444" t="s">
        <v>456</v>
      </c>
      <c r="E18" s="444" t="s">
        <v>295</v>
      </c>
      <c r="F18" s="444" t="s">
        <v>295</v>
      </c>
      <c r="G18" s="444" t="s">
        <v>295</v>
      </c>
      <c r="H18" s="444" t="s">
        <v>295</v>
      </c>
      <c r="I18" s="444" t="s">
        <v>295</v>
      </c>
      <c r="M18" t="s">
        <v>205</v>
      </c>
      <c r="N18" s="164">
        <v>0</v>
      </c>
      <c r="O18" s="444" t="s">
        <v>309</v>
      </c>
      <c r="P18" s="444"/>
      <c r="Q18" s="444"/>
      <c r="R18" s="444"/>
      <c r="S18" s="444"/>
      <c r="T18" s="444"/>
      <c r="U18" s="175"/>
      <c r="X18" s="55" t="s">
        <v>205</v>
      </c>
      <c r="Y18" s="56">
        <v>0</v>
      </c>
      <c r="Z18" s="371" t="s">
        <v>300</v>
      </c>
      <c r="AA18" s="371" t="s">
        <v>300</v>
      </c>
      <c r="AB18" s="371" t="s">
        <v>300</v>
      </c>
      <c r="AC18" s="371" t="s">
        <v>300</v>
      </c>
      <c r="AD18" s="371" t="s">
        <v>300</v>
      </c>
      <c r="AE18" s="371" t="s">
        <v>300</v>
      </c>
      <c r="AF18" s="371"/>
    </row>
    <row r="19" spans="1:37" ht="42.75" customHeight="1" x14ac:dyDescent="0.2"/>
    <row r="20" spans="1:37" ht="25.5" x14ac:dyDescent="0.2">
      <c r="A20" s="45" t="s">
        <v>113</v>
      </c>
      <c r="B20" s="83" t="s">
        <v>306</v>
      </c>
      <c r="C20" s="55" t="s">
        <v>457</v>
      </c>
      <c r="G20" s="45"/>
      <c r="I20" s="87" t="str">
        <f>B20</f>
        <v>1.8.1.1</v>
      </c>
      <c r="J20" s="45" t="s">
        <v>69</v>
      </c>
      <c r="K20" s="119" t="s">
        <v>4</v>
      </c>
      <c r="M20" s="45" t="s">
        <v>113</v>
      </c>
      <c r="N20" s="45" t="s">
        <v>307</v>
      </c>
      <c r="O20" s="86" t="s">
        <v>304</v>
      </c>
      <c r="S20" t="s">
        <v>23</v>
      </c>
      <c r="T20" s="87" t="str">
        <f>N20</f>
        <v>1.8.1.2</v>
      </c>
      <c r="U20" s="45" t="s">
        <v>69</v>
      </c>
      <c r="V20" s="119" t="s">
        <v>4</v>
      </c>
      <c r="X20" s="45" t="s">
        <v>113</v>
      </c>
      <c r="Y20" s="45" t="s">
        <v>303</v>
      </c>
      <c r="Z20" s="55" t="s">
        <v>302</v>
      </c>
      <c r="AD20" t="s">
        <v>23</v>
      </c>
      <c r="AE20" s="87" t="s">
        <v>303</v>
      </c>
      <c r="AF20" s="45" t="s">
        <v>69</v>
      </c>
      <c r="AG20" s="119" t="s">
        <v>4</v>
      </c>
    </row>
    <row r="21" spans="1:37" x14ac:dyDescent="0.2">
      <c r="G21" s="45"/>
      <c r="I21" s="59">
        <v>3</v>
      </c>
      <c r="J21" s="78">
        <v>0.25</v>
      </c>
      <c r="K21" s="118">
        <f>I21*J21</f>
        <v>0.75</v>
      </c>
      <c r="O21" s="86"/>
      <c r="T21" s="59">
        <v>2</v>
      </c>
      <c r="U21" s="78">
        <v>0.5</v>
      </c>
      <c r="V21" s="118">
        <f>T21*U21</f>
        <v>1</v>
      </c>
      <c r="Z21" s="86"/>
      <c r="AE21" s="59">
        <v>2</v>
      </c>
      <c r="AF21" s="78">
        <v>0.25</v>
      </c>
      <c r="AG21" s="118">
        <f>AE21*AF21</f>
        <v>0.5</v>
      </c>
      <c r="AI21" s="337" t="s">
        <v>314</v>
      </c>
      <c r="AJ21" s="359"/>
      <c r="AK21" s="98">
        <f>K21+V21+AG21</f>
        <v>2.25</v>
      </c>
    </row>
    <row r="23" spans="1:37" ht="18" customHeight="1" x14ac:dyDescent="0.2">
      <c r="A23" s="382" t="str">
        <f>Criteria1.1.1!D34</f>
        <v>Civil Society and Fundamental Rights</v>
      </c>
      <c r="B23" s="383"/>
      <c r="C23" s="383"/>
      <c r="D23" s="383"/>
      <c r="E23" s="70"/>
      <c r="F23" s="70"/>
      <c r="G23" s="70"/>
      <c r="H23" s="70"/>
      <c r="I23" s="70"/>
      <c r="J23" s="70"/>
      <c r="K23" s="120"/>
      <c r="L23" s="165"/>
      <c r="M23" s="69"/>
      <c r="N23" s="69" t="s">
        <v>23</v>
      </c>
      <c r="O23" s="69"/>
      <c r="P23" s="385"/>
      <c r="Q23" s="385"/>
      <c r="R23" s="385"/>
      <c r="S23" s="385"/>
      <c r="T23" s="69"/>
      <c r="U23" s="69"/>
      <c r="X23" s="69"/>
      <c r="Y23" s="69" t="s">
        <v>23</v>
      </c>
      <c r="Z23" s="69"/>
      <c r="AA23" s="385"/>
      <c r="AB23" s="385"/>
      <c r="AC23" s="385"/>
      <c r="AD23" s="385"/>
      <c r="AE23" s="69"/>
      <c r="AF23" s="69"/>
    </row>
    <row r="24" spans="1:37" ht="18" customHeight="1" x14ac:dyDescent="0.2">
      <c r="A24" s="45"/>
      <c r="B24" s="80" t="s">
        <v>95</v>
      </c>
      <c r="C24" s="56">
        <v>4</v>
      </c>
      <c r="D24" s="444" t="s">
        <v>452</v>
      </c>
      <c r="E24" s="444"/>
      <c r="F24" s="444"/>
      <c r="G24" s="444"/>
      <c r="H24" s="444"/>
      <c r="I24" s="444"/>
      <c r="J24" s="165"/>
      <c r="K24" s="121"/>
      <c r="L24" s="165"/>
      <c r="M24" s="56" t="s">
        <v>59</v>
      </c>
      <c r="N24" s="56">
        <v>4</v>
      </c>
      <c r="O24" s="444" t="s">
        <v>311</v>
      </c>
      <c r="P24" s="444"/>
      <c r="Q24" s="444"/>
      <c r="R24" s="444"/>
      <c r="S24" s="444"/>
      <c r="T24" s="444"/>
      <c r="U24" s="444"/>
      <c r="X24" s="55" t="s">
        <v>59</v>
      </c>
      <c r="Y24" s="56">
        <v>4</v>
      </c>
      <c r="Z24" s="371" t="s">
        <v>296</v>
      </c>
      <c r="AA24" s="371"/>
      <c r="AB24" s="371"/>
      <c r="AC24" s="371"/>
      <c r="AD24" s="371"/>
      <c r="AE24" s="371"/>
      <c r="AF24" s="371"/>
    </row>
    <row r="25" spans="1:37" ht="18" customHeight="1" x14ac:dyDescent="0.2">
      <c r="B25" s="80" t="s">
        <v>96</v>
      </c>
      <c r="C25" s="56">
        <v>3</v>
      </c>
      <c r="D25" s="444" t="s">
        <v>453</v>
      </c>
      <c r="E25" s="444" t="s">
        <v>292</v>
      </c>
      <c r="F25" s="444" t="s">
        <v>292</v>
      </c>
      <c r="G25" s="444" t="s">
        <v>292</v>
      </c>
      <c r="H25" s="444" t="s">
        <v>292</v>
      </c>
      <c r="I25" s="444" t="s">
        <v>292</v>
      </c>
      <c r="J25" s="165"/>
      <c r="K25" s="121"/>
      <c r="L25" s="165"/>
      <c r="M25" s="56" t="s">
        <v>61</v>
      </c>
      <c r="N25" s="56">
        <v>3</v>
      </c>
      <c r="O25" s="444" t="s">
        <v>310</v>
      </c>
      <c r="P25" s="444"/>
      <c r="Q25" s="444"/>
      <c r="R25" s="444"/>
      <c r="S25" s="444"/>
      <c r="T25" s="444"/>
      <c r="U25" s="444"/>
      <c r="X25" s="55" t="s">
        <v>61</v>
      </c>
      <c r="Y25" s="56">
        <v>3</v>
      </c>
      <c r="Z25" s="371" t="s">
        <v>297</v>
      </c>
      <c r="AA25" s="371" t="s">
        <v>297</v>
      </c>
      <c r="AB25" s="371" t="s">
        <v>297</v>
      </c>
      <c r="AC25" s="371" t="s">
        <v>297</v>
      </c>
      <c r="AD25" s="371" t="s">
        <v>297</v>
      </c>
      <c r="AE25" s="371" t="s">
        <v>297</v>
      </c>
      <c r="AF25" s="371"/>
    </row>
    <row r="26" spans="1:37" x14ac:dyDescent="0.2">
      <c r="B26" s="80" t="s">
        <v>97</v>
      </c>
      <c r="C26" s="56">
        <v>2</v>
      </c>
      <c r="D26" s="444" t="s">
        <v>454</v>
      </c>
      <c r="E26" s="444" t="s">
        <v>293</v>
      </c>
      <c r="F26" s="444" t="s">
        <v>293</v>
      </c>
      <c r="G26" s="444" t="s">
        <v>293</v>
      </c>
      <c r="H26" s="444" t="s">
        <v>293</v>
      </c>
      <c r="I26" s="444" t="s">
        <v>293</v>
      </c>
      <c r="M26" s="56" t="s">
        <v>63</v>
      </c>
      <c r="N26" s="56">
        <v>2</v>
      </c>
      <c r="O26" s="444" t="s">
        <v>313</v>
      </c>
      <c r="P26" s="444"/>
      <c r="Q26" s="444"/>
      <c r="R26" s="444"/>
      <c r="S26" s="444"/>
      <c r="T26" s="444"/>
      <c r="U26" s="444"/>
      <c r="X26" s="55" t="s">
        <v>63</v>
      </c>
      <c r="Y26" s="56">
        <v>2</v>
      </c>
      <c r="Z26" s="371" t="s">
        <v>298</v>
      </c>
      <c r="AA26" s="371" t="s">
        <v>298</v>
      </c>
      <c r="AB26" s="371" t="s">
        <v>298</v>
      </c>
      <c r="AC26" s="371" t="s">
        <v>298</v>
      </c>
      <c r="AD26" s="371" t="s">
        <v>298</v>
      </c>
      <c r="AE26" s="371" t="s">
        <v>298</v>
      </c>
      <c r="AF26" s="371"/>
    </row>
    <row r="27" spans="1:37" x14ac:dyDescent="0.2">
      <c r="B27" s="80" t="s">
        <v>98</v>
      </c>
      <c r="C27" s="56">
        <v>1</v>
      </c>
      <c r="D27" s="444" t="s">
        <v>455</v>
      </c>
      <c r="E27" s="444" t="s">
        <v>294</v>
      </c>
      <c r="F27" s="444" t="s">
        <v>294</v>
      </c>
      <c r="G27" s="444" t="s">
        <v>294</v>
      </c>
      <c r="H27" s="444" t="s">
        <v>294</v>
      </c>
      <c r="I27" s="444" t="s">
        <v>294</v>
      </c>
      <c r="M27" s="56" t="s">
        <v>204</v>
      </c>
      <c r="N27" s="56">
        <v>1</v>
      </c>
      <c r="O27" s="444" t="s">
        <v>312</v>
      </c>
      <c r="P27" s="444"/>
      <c r="Q27" s="444"/>
      <c r="R27" s="444"/>
      <c r="S27" s="444"/>
      <c r="T27" s="444"/>
      <c r="U27" s="444"/>
      <c r="X27" s="55" t="s">
        <v>204</v>
      </c>
      <c r="Y27" s="56">
        <v>1</v>
      </c>
      <c r="Z27" s="371" t="s">
        <v>299</v>
      </c>
      <c r="AA27" s="371" t="s">
        <v>299</v>
      </c>
      <c r="AB27" s="371" t="s">
        <v>299</v>
      </c>
      <c r="AC27" s="371" t="s">
        <v>299</v>
      </c>
      <c r="AD27" s="371" t="s">
        <v>299</v>
      </c>
      <c r="AE27" s="371" t="s">
        <v>299</v>
      </c>
      <c r="AF27" s="371"/>
    </row>
    <row r="28" spans="1:37" ht="12.75" customHeight="1" x14ac:dyDescent="0.2">
      <c r="B28" s="80" t="s">
        <v>99</v>
      </c>
      <c r="C28" s="56">
        <v>0</v>
      </c>
      <c r="D28" s="444" t="s">
        <v>456</v>
      </c>
      <c r="E28" s="444" t="s">
        <v>295</v>
      </c>
      <c r="F28" s="444" t="s">
        <v>295</v>
      </c>
      <c r="G28" s="444" t="s">
        <v>295</v>
      </c>
      <c r="H28" s="444" t="s">
        <v>295</v>
      </c>
      <c r="I28" s="444" t="s">
        <v>295</v>
      </c>
      <c r="M28" t="s">
        <v>205</v>
      </c>
      <c r="N28" s="164">
        <v>0</v>
      </c>
      <c r="O28" s="444" t="s">
        <v>309</v>
      </c>
      <c r="P28" s="444"/>
      <c r="Q28" s="444"/>
      <c r="R28" s="444"/>
      <c r="S28" s="444"/>
      <c r="T28" s="444"/>
      <c r="U28" s="175"/>
      <c r="X28" s="55" t="s">
        <v>205</v>
      </c>
      <c r="Y28" s="56">
        <v>0</v>
      </c>
      <c r="Z28" s="371" t="s">
        <v>300</v>
      </c>
      <c r="AA28" s="371" t="s">
        <v>300</v>
      </c>
      <c r="AB28" s="371" t="s">
        <v>300</v>
      </c>
      <c r="AC28" s="371" t="s">
        <v>300</v>
      </c>
      <c r="AD28" s="371" t="s">
        <v>300</v>
      </c>
      <c r="AE28" s="371" t="s">
        <v>300</v>
      </c>
      <c r="AF28" s="371"/>
    </row>
    <row r="29" spans="1:37" ht="42.75" customHeight="1" x14ac:dyDescent="0.2"/>
    <row r="30" spans="1:37" ht="25.5" x14ac:dyDescent="0.2">
      <c r="A30" s="45" t="s">
        <v>113</v>
      </c>
      <c r="B30" s="83" t="s">
        <v>306</v>
      </c>
      <c r="C30" s="55" t="s">
        <v>457</v>
      </c>
      <c r="G30" s="45"/>
      <c r="I30" s="87" t="str">
        <f>B30</f>
        <v>1.8.1.1</v>
      </c>
      <c r="J30" s="45" t="s">
        <v>69</v>
      </c>
      <c r="K30" s="119" t="s">
        <v>4</v>
      </c>
      <c r="M30" s="45" t="s">
        <v>113</v>
      </c>
      <c r="N30" s="45" t="s">
        <v>307</v>
      </c>
      <c r="O30" s="86" t="s">
        <v>304</v>
      </c>
      <c r="S30" t="s">
        <v>23</v>
      </c>
      <c r="T30" s="87" t="str">
        <f>N30</f>
        <v>1.8.1.2</v>
      </c>
      <c r="U30" s="45" t="s">
        <v>69</v>
      </c>
      <c r="V30" s="119" t="s">
        <v>4</v>
      </c>
      <c r="X30" s="45" t="s">
        <v>113</v>
      </c>
      <c r="Y30" s="45" t="s">
        <v>303</v>
      </c>
      <c r="Z30" s="55" t="s">
        <v>302</v>
      </c>
      <c r="AD30" t="s">
        <v>23</v>
      </c>
      <c r="AE30" s="87" t="s">
        <v>303</v>
      </c>
      <c r="AF30" s="45" t="s">
        <v>69</v>
      </c>
      <c r="AG30" s="119" t="s">
        <v>4</v>
      </c>
    </row>
    <row r="31" spans="1:37" x14ac:dyDescent="0.2">
      <c r="G31" s="45"/>
      <c r="I31" s="59">
        <v>2</v>
      </c>
      <c r="J31" s="78">
        <v>0.25</v>
      </c>
      <c r="K31" s="118">
        <f>I31*J31</f>
        <v>0.5</v>
      </c>
      <c r="O31" s="86"/>
      <c r="T31" s="59">
        <v>2</v>
      </c>
      <c r="U31" s="78">
        <v>0.5</v>
      </c>
      <c r="V31" s="118">
        <f>T31*U31</f>
        <v>1</v>
      </c>
      <c r="Z31" s="86"/>
      <c r="AE31" s="59">
        <v>1</v>
      </c>
      <c r="AF31" s="78">
        <v>0.25</v>
      </c>
      <c r="AG31" s="118">
        <f>AE31*AF31</f>
        <v>0.25</v>
      </c>
      <c r="AI31" s="337" t="s">
        <v>314</v>
      </c>
      <c r="AJ31" s="359"/>
      <c r="AK31" s="98">
        <f>K31+V31+AG31</f>
        <v>1.75</v>
      </c>
    </row>
    <row r="33" spans="1:37" ht="18" customHeight="1" x14ac:dyDescent="0.2">
      <c r="A33" s="382" t="str">
        <f>Criteria1.1.1!D50</f>
        <v>Employment, HRD, Education, Social Policies</v>
      </c>
      <c r="B33" s="383"/>
      <c r="C33" s="383"/>
      <c r="D33" s="383"/>
      <c r="E33" s="70"/>
      <c r="F33" s="70"/>
      <c r="G33" s="70"/>
      <c r="H33" s="70"/>
      <c r="I33" s="70"/>
      <c r="J33" s="70"/>
      <c r="K33" s="120"/>
      <c r="L33" s="165"/>
      <c r="M33" s="69"/>
      <c r="N33" s="69" t="s">
        <v>23</v>
      </c>
      <c r="O33" s="69"/>
      <c r="P33" s="385"/>
      <c r="Q33" s="385"/>
      <c r="R33" s="385"/>
      <c r="S33" s="385"/>
      <c r="T33" s="69"/>
      <c r="U33" s="69"/>
      <c r="X33" s="69"/>
      <c r="Y33" s="69" t="s">
        <v>23</v>
      </c>
      <c r="Z33" s="69"/>
      <c r="AA33" s="385"/>
      <c r="AB33" s="385"/>
      <c r="AC33" s="385"/>
      <c r="AD33" s="385"/>
      <c r="AE33" s="69"/>
      <c r="AF33" s="69"/>
    </row>
    <row r="34" spans="1:37" ht="18" customHeight="1" x14ac:dyDescent="0.2">
      <c r="A34" s="45"/>
      <c r="B34" s="80" t="s">
        <v>95</v>
      </c>
      <c r="C34" s="56">
        <v>4</v>
      </c>
      <c r="D34" s="444" t="s">
        <v>452</v>
      </c>
      <c r="E34" s="444"/>
      <c r="F34" s="444"/>
      <c r="G34" s="444"/>
      <c r="H34" s="444"/>
      <c r="I34" s="444"/>
      <c r="J34" s="165"/>
      <c r="K34" s="121"/>
      <c r="L34" s="165"/>
      <c r="M34" s="56" t="s">
        <v>59</v>
      </c>
      <c r="N34" s="56">
        <v>4</v>
      </c>
      <c r="O34" s="444" t="s">
        <v>311</v>
      </c>
      <c r="P34" s="444"/>
      <c r="Q34" s="444"/>
      <c r="R34" s="444"/>
      <c r="S34" s="444"/>
      <c r="T34" s="444"/>
      <c r="U34" s="444"/>
      <c r="X34" s="55" t="s">
        <v>59</v>
      </c>
      <c r="Y34" s="56">
        <v>4</v>
      </c>
      <c r="Z34" s="371" t="s">
        <v>296</v>
      </c>
      <c r="AA34" s="371"/>
      <c r="AB34" s="371"/>
      <c r="AC34" s="371"/>
      <c r="AD34" s="371"/>
      <c r="AE34" s="371"/>
      <c r="AF34" s="371"/>
    </row>
    <row r="35" spans="1:37" ht="18" customHeight="1" x14ac:dyDescent="0.2">
      <c r="B35" s="80" t="s">
        <v>96</v>
      </c>
      <c r="C35" s="56">
        <v>3</v>
      </c>
      <c r="D35" s="444" t="s">
        <v>453</v>
      </c>
      <c r="E35" s="444" t="s">
        <v>292</v>
      </c>
      <c r="F35" s="444" t="s">
        <v>292</v>
      </c>
      <c r="G35" s="444" t="s">
        <v>292</v>
      </c>
      <c r="H35" s="444" t="s">
        <v>292</v>
      </c>
      <c r="I35" s="444" t="s">
        <v>292</v>
      </c>
      <c r="J35" s="165"/>
      <c r="K35" s="121"/>
      <c r="L35" s="165"/>
      <c r="M35" s="56" t="s">
        <v>61</v>
      </c>
      <c r="N35" s="56">
        <v>3</v>
      </c>
      <c r="O35" s="444" t="s">
        <v>310</v>
      </c>
      <c r="P35" s="444"/>
      <c r="Q35" s="444"/>
      <c r="R35" s="444"/>
      <c r="S35" s="444"/>
      <c r="T35" s="444"/>
      <c r="U35" s="444"/>
      <c r="X35" s="55" t="s">
        <v>61</v>
      </c>
      <c r="Y35" s="56">
        <v>3</v>
      </c>
      <c r="Z35" s="371" t="s">
        <v>297</v>
      </c>
      <c r="AA35" s="371" t="s">
        <v>297</v>
      </c>
      <c r="AB35" s="371" t="s">
        <v>297</v>
      </c>
      <c r="AC35" s="371" t="s">
        <v>297</v>
      </c>
      <c r="AD35" s="371" t="s">
        <v>297</v>
      </c>
      <c r="AE35" s="371" t="s">
        <v>297</v>
      </c>
      <c r="AF35" s="371"/>
    </row>
    <row r="36" spans="1:37" x14ac:dyDescent="0.2">
      <c r="B36" s="80" t="s">
        <v>97</v>
      </c>
      <c r="C36" s="56">
        <v>2</v>
      </c>
      <c r="D36" s="444" t="s">
        <v>454</v>
      </c>
      <c r="E36" s="444" t="s">
        <v>293</v>
      </c>
      <c r="F36" s="444" t="s">
        <v>293</v>
      </c>
      <c r="G36" s="444" t="s">
        <v>293</v>
      </c>
      <c r="H36" s="444" t="s">
        <v>293</v>
      </c>
      <c r="I36" s="444" t="s">
        <v>293</v>
      </c>
      <c r="M36" s="56" t="s">
        <v>63</v>
      </c>
      <c r="N36" s="56">
        <v>2</v>
      </c>
      <c r="O36" s="444" t="s">
        <v>313</v>
      </c>
      <c r="P36" s="444"/>
      <c r="Q36" s="444"/>
      <c r="R36" s="444"/>
      <c r="S36" s="444"/>
      <c r="T36" s="444"/>
      <c r="U36" s="444"/>
      <c r="X36" s="55" t="s">
        <v>63</v>
      </c>
      <c r="Y36" s="56">
        <v>2</v>
      </c>
      <c r="Z36" s="371" t="s">
        <v>298</v>
      </c>
      <c r="AA36" s="371" t="s">
        <v>298</v>
      </c>
      <c r="AB36" s="371" t="s">
        <v>298</v>
      </c>
      <c r="AC36" s="371" t="s">
        <v>298</v>
      </c>
      <c r="AD36" s="371" t="s">
        <v>298</v>
      </c>
      <c r="AE36" s="371" t="s">
        <v>298</v>
      </c>
      <c r="AF36" s="371"/>
    </row>
    <row r="37" spans="1:37" x14ac:dyDescent="0.2">
      <c r="B37" s="80" t="s">
        <v>98</v>
      </c>
      <c r="C37" s="56">
        <v>1</v>
      </c>
      <c r="D37" s="444" t="s">
        <v>455</v>
      </c>
      <c r="E37" s="444" t="s">
        <v>294</v>
      </c>
      <c r="F37" s="444" t="s">
        <v>294</v>
      </c>
      <c r="G37" s="444" t="s">
        <v>294</v>
      </c>
      <c r="H37" s="444" t="s">
        <v>294</v>
      </c>
      <c r="I37" s="444" t="s">
        <v>294</v>
      </c>
      <c r="M37" s="56" t="s">
        <v>204</v>
      </c>
      <c r="N37" s="56">
        <v>1</v>
      </c>
      <c r="O37" s="444" t="s">
        <v>312</v>
      </c>
      <c r="P37" s="444"/>
      <c r="Q37" s="444"/>
      <c r="R37" s="444"/>
      <c r="S37" s="444"/>
      <c r="T37" s="444"/>
      <c r="U37" s="444"/>
      <c r="X37" s="55" t="s">
        <v>204</v>
      </c>
      <c r="Y37" s="56">
        <v>1</v>
      </c>
      <c r="Z37" s="371" t="s">
        <v>299</v>
      </c>
      <c r="AA37" s="371" t="s">
        <v>299</v>
      </c>
      <c r="AB37" s="371" t="s">
        <v>299</v>
      </c>
      <c r="AC37" s="371" t="s">
        <v>299</v>
      </c>
      <c r="AD37" s="371" t="s">
        <v>299</v>
      </c>
      <c r="AE37" s="371" t="s">
        <v>299</v>
      </c>
      <c r="AF37" s="371"/>
    </row>
    <row r="38" spans="1:37" ht="12.75" customHeight="1" x14ac:dyDescent="0.2">
      <c r="B38" s="80" t="s">
        <v>99</v>
      </c>
      <c r="C38" s="56">
        <v>0</v>
      </c>
      <c r="D38" s="444" t="s">
        <v>456</v>
      </c>
      <c r="E38" s="444" t="s">
        <v>295</v>
      </c>
      <c r="F38" s="444" t="s">
        <v>295</v>
      </c>
      <c r="G38" s="444" t="s">
        <v>295</v>
      </c>
      <c r="H38" s="444" t="s">
        <v>295</v>
      </c>
      <c r="I38" s="444" t="s">
        <v>295</v>
      </c>
      <c r="M38" t="s">
        <v>205</v>
      </c>
      <c r="N38" s="164">
        <v>0</v>
      </c>
      <c r="O38" s="444" t="s">
        <v>309</v>
      </c>
      <c r="P38" s="444"/>
      <c r="Q38" s="444"/>
      <c r="R38" s="444"/>
      <c r="S38" s="444"/>
      <c r="T38" s="444"/>
      <c r="U38" s="175"/>
      <c r="X38" s="55" t="s">
        <v>205</v>
      </c>
      <c r="Y38" s="56">
        <v>0</v>
      </c>
      <c r="Z38" s="371" t="s">
        <v>300</v>
      </c>
      <c r="AA38" s="371" t="s">
        <v>300</v>
      </c>
      <c r="AB38" s="371" t="s">
        <v>300</v>
      </c>
      <c r="AC38" s="371" t="s">
        <v>300</v>
      </c>
      <c r="AD38" s="371" t="s">
        <v>300</v>
      </c>
      <c r="AE38" s="371" t="s">
        <v>300</v>
      </c>
      <c r="AF38" s="371"/>
    </row>
    <row r="39" spans="1:37" ht="42.75" customHeight="1" x14ac:dyDescent="0.2"/>
    <row r="40" spans="1:37" ht="25.5" x14ac:dyDescent="0.2">
      <c r="A40" s="45" t="s">
        <v>113</v>
      </c>
      <c r="B40" s="83" t="s">
        <v>306</v>
      </c>
      <c r="C40" s="55" t="s">
        <v>457</v>
      </c>
      <c r="G40" s="45"/>
      <c r="I40" s="87" t="str">
        <f>B40</f>
        <v>1.8.1.1</v>
      </c>
      <c r="J40" s="45" t="s">
        <v>69</v>
      </c>
      <c r="K40" s="119" t="s">
        <v>4</v>
      </c>
      <c r="M40" s="45" t="s">
        <v>113</v>
      </c>
      <c r="N40" s="45" t="s">
        <v>307</v>
      </c>
      <c r="O40" s="86" t="s">
        <v>304</v>
      </c>
      <c r="S40" t="s">
        <v>23</v>
      </c>
      <c r="T40" s="87" t="str">
        <f>N40</f>
        <v>1.8.1.2</v>
      </c>
      <c r="U40" s="45" t="s">
        <v>69</v>
      </c>
      <c r="V40" s="119" t="s">
        <v>4</v>
      </c>
      <c r="X40" s="45" t="s">
        <v>113</v>
      </c>
      <c r="Y40" s="45" t="s">
        <v>303</v>
      </c>
      <c r="Z40" s="55" t="s">
        <v>302</v>
      </c>
      <c r="AD40" t="s">
        <v>23</v>
      </c>
      <c r="AE40" s="87" t="s">
        <v>303</v>
      </c>
      <c r="AF40" s="45" t="s">
        <v>69</v>
      </c>
      <c r="AG40" s="119" t="s">
        <v>4</v>
      </c>
    </row>
    <row r="41" spans="1:37" x14ac:dyDescent="0.2">
      <c r="G41" s="45"/>
      <c r="I41" s="59">
        <v>2</v>
      </c>
      <c r="J41" s="78">
        <v>0.25</v>
      </c>
      <c r="K41" s="118">
        <f>I41*J41</f>
        <v>0.5</v>
      </c>
      <c r="O41" s="86"/>
      <c r="T41" s="59">
        <v>3</v>
      </c>
      <c r="U41" s="78">
        <v>0.5</v>
      </c>
      <c r="V41" s="118">
        <f>T41*U41</f>
        <v>1.5</v>
      </c>
      <c r="Z41" s="86"/>
      <c r="AE41" s="59">
        <v>2</v>
      </c>
      <c r="AF41" s="78">
        <v>0.25</v>
      </c>
      <c r="AG41" s="118">
        <f>AE41*AF41</f>
        <v>0.5</v>
      </c>
      <c r="AI41" s="337" t="s">
        <v>314</v>
      </c>
      <c r="AJ41" s="359"/>
      <c r="AK41" s="98">
        <f>K41+V41+AG41</f>
        <v>2.5</v>
      </c>
    </row>
    <row r="43" spans="1:37" ht="18" customHeight="1" x14ac:dyDescent="0.2">
      <c r="A43" s="382" t="str">
        <f>Criteria1.1.1!D70</f>
        <v>Energy Sector</v>
      </c>
      <c r="B43" s="383"/>
      <c r="C43" s="383"/>
      <c r="D43" s="383"/>
      <c r="E43" s="70"/>
      <c r="F43" s="70"/>
      <c r="G43" s="70"/>
      <c r="H43" s="70"/>
      <c r="I43" s="70"/>
      <c r="J43" s="70"/>
      <c r="K43" s="120"/>
      <c r="L43" s="165"/>
      <c r="M43" s="69"/>
      <c r="N43" s="69" t="s">
        <v>23</v>
      </c>
      <c r="O43" s="69"/>
      <c r="P43" s="385"/>
      <c r="Q43" s="385"/>
      <c r="R43" s="385"/>
      <c r="S43" s="385"/>
      <c r="T43" s="69"/>
      <c r="U43" s="69"/>
      <c r="X43" s="69"/>
      <c r="Y43" s="69" t="s">
        <v>23</v>
      </c>
      <c r="Z43" s="69"/>
      <c r="AA43" s="385"/>
      <c r="AB43" s="385"/>
      <c r="AC43" s="385"/>
      <c r="AD43" s="385"/>
      <c r="AE43" s="69"/>
      <c r="AF43" s="69"/>
    </row>
    <row r="44" spans="1:37" ht="18" customHeight="1" x14ac:dyDescent="0.2">
      <c r="A44" s="45"/>
      <c r="B44" s="80" t="s">
        <v>95</v>
      </c>
      <c r="C44" s="56">
        <v>4</v>
      </c>
      <c r="D44" s="444" t="s">
        <v>452</v>
      </c>
      <c r="E44" s="444"/>
      <c r="F44" s="444"/>
      <c r="G44" s="444"/>
      <c r="H44" s="444"/>
      <c r="I44" s="444"/>
      <c r="J44" s="165"/>
      <c r="K44" s="121"/>
      <c r="L44" s="165"/>
      <c r="M44" s="56" t="s">
        <v>59</v>
      </c>
      <c r="N44" s="56">
        <v>4</v>
      </c>
      <c r="O44" s="444" t="s">
        <v>311</v>
      </c>
      <c r="P44" s="444"/>
      <c r="Q44" s="444"/>
      <c r="R44" s="444"/>
      <c r="S44" s="444"/>
      <c r="T44" s="444"/>
      <c r="U44" s="444"/>
      <c r="X44" s="55" t="s">
        <v>59</v>
      </c>
      <c r="Y44" s="56">
        <v>4</v>
      </c>
      <c r="Z44" s="371" t="s">
        <v>296</v>
      </c>
      <c r="AA44" s="371"/>
      <c r="AB44" s="371"/>
      <c r="AC44" s="371"/>
      <c r="AD44" s="371"/>
      <c r="AE44" s="371"/>
      <c r="AF44" s="371"/>
    </row>
    <row r="45" spans="1:37" ht="18" customHeight="1" x14ac:dyDescent="0.2">
      <c r="B45" s="80" t="s">
        <v>96</v>
      </c>
      <c r="C45" s="56">
        <v>3</v>
      </c>
      <c r="D45" s="444" t="s">
        <v>453</v>
      </c>
      <c r="E45" s="444" t="s">
        <v>292</v>
      </c>
      <c r="F45" s="444" t="s">
        <v>292</v>
      </c>
      <c r="G45" s="444" t="s">
        <v>292</v>
      </c>
      <c r="H45" s="444" t="s">
        <v>292</v>
      </c>
      <c r="I45" s="444" t="s">
        <v>292</v>
      </c>
      <c r="J45" s="165"/>
      <c r="K45" s="121"/>
      <c r="L45" s="165"/>
      <c r="M45" s="56" t="s">
        <v>61</v>
      </c>
      <c r="N45" s="56">
        <v>3</v>
      </c>
      <c r="O45" s="444" t="s">
        <v>310</v>
      </c>
      <c r="P45" s="444"/>
      <c r="Q45" s="444"/>
      <c r="R45" s="444"/>
      <c r="S45" s="444"/>
      <c r="T45" s="444"/>
      <c r="U45" s="444"/>
      <c r="X45" s="55" t="s">
        <v>61</v>
      </c>
      <c r="Y45" s="56">
        <v>3</v>
      </c>
      <c r="Z45" s="371" t="s">
        <v>297</v>
      </c>
      <c r="AA45" s="371" t="s">
        <v>297</v>
      </c>
      <c r="AB45" s="371" t="s">
        <v>297</v>
      </c>
      <c r="AC45" s="371" t="s">
        <v>297</v>
      </c>
      <c r="AD45" s="371" t="s">
        <v>297</v>
      </c>
      <c r="AE45" s="371" t="s">
        <v>297</v>
      </c>
      <c r="AF45" s="371"/>
    </row>
    <row r="46" spans="1:37" x14ac:dyDescent="0.2">
      <c r="B46" s="80" t="s">
        <v>97</v>
      </c>
      <c r="C46" s="56">
        <v>2</v>
      </c>
      <c r="D46" s="444" t="s">
        <v>454</v>
      </c>
      <c r="E46" s="444" t="s">
        <v>293</v>
      </c>
      <c r="F46" s="444" t="s">
        <v>293</v>
      </c>
      <c r="G46" s="444" t="s">
        <v>293</v>
      </c>
      <c r="H46" s="444" t="s">
        <v>293</v>
      </c>
      <c r="I46" s="444" t="s">
        <v>293</v>
      </c>
      <c r="M46" s="56" t="s">
        <v>63</v>
      </c>
      <c r="N46" s="56">
        <v>2</v>
      </c>
      <c r="O46" s="444" t="s">
        <v>313</v>
      </c>
      <c r="P46" s="444"/>
      <c r="Q46" s="444"/>
      <c r="R46" s="444"/>
      <c r="S46" s="444"/>
      <c r="T46" s="444"/>
      <c r="U46" s="444"/>
      <c r="X46" s="55" t="s">
        <v>63</v>
      </c>
      <c r="Y46" s="56">
        <v>2</v>
      </c>
      <c r="Z46" s="371" t="s">
        <v>298</v>
      </c>
      <c r="AA46" s="371" t="s">
        <v>298</v>
      </c>
      <c r="AB46" s="371" t="s">
        <v>298</v>
      </c>
      <c r="AC46" s="371" t="s">
        <v>298</v>
      </c>
      <c r="AD46" s="371" t="s">
        <v>298</v>
      </c>
      <c r="AE46" s="371" t="s">
        <v>298</v>
      </c>
      <c r="AF46" s="371"/>
    </row>
    <row r="47" spans="1:37" x14ac:dyDescent="0.2">
      <c r="B47" s="80" t="s">
        <v>98</v>
      </c>
      <c r="C47" s="56">
        <v>1</v>
      </c>
      <c r="D47" s="444" t="s">
        <v>455</v>
      </c>
      <c r="E47" s="444" t="s">
        <v>294</v>
      </c>
      <c r="F47" s="444" t="s">
        <v>294</v>
      </c>
      <c r="G47" s="444" t="s">
        <v>294</v>
      </c>
      <c r="H47" s="444" t="s">
        <v>294</v>
      </c>
      <c r="I47" s="444" t="s">
        <v>294</v>
      </c>
      <c r="M47" s="56" t="s">
        <v>204</v>
      </c>
      <c r="N47" s="56">
        <v>1</v>
      </c>
      <c r="O47" s="444" t="s">
        <v>312</v>
      </c>
      <c r="P47" s="444"/>
      <c r="Q47" s="444"/>
      <c r="R47" s="444"/>
      <c r="S47" s="444"/>
      <c r="T47" s="444"/>
      <c r="U47" s="444"/>
      <c r="X47" s="55" t="s">
        <v>204</v>
      </c>
      <c r="Y47" s="56">
        <v>1</v>
      </c>
      <c r="Z47" s="371" t="s">
        <v>299</v>
      </c>
      <c r="AA47" s="371" t="s">
        <v>299</v>
      </c>
      <c r="AB47" s="371" t="s">
        <v>299</v>
      </c>
      <c r="AC47" s="371" t="s">
        <v>299</v>
      </c>
      <c r="AD47" s="371" t="s">
        <v>299</v>
      </c>
      <c r="AE47" s="371" t="s">
        <v>299</v>
      </c>
      <c r="AF47" s="371"/>
    </row>
    <row r="48" spans="1:37" ht="12.75" customHeight="1" x14ac:dyDescent="0.2">
      <c r="B48" s="80" t="s">
        <v>99</v>
      </c>
      <c r="C48" s="56">
        <v>0</v>
      </c>
      <c r="D48" s="444" t="s">
        <v>456</v>
      </c>
      <c r="E48" s="444" t="s">
        <v>295</v>
      </c>
      <c r="F48" s="444" t="s">
        <v>295</v>
      </c>
      <c r="G48" s="444" t="s">
        <v>295</v>
      </c>
      <c r="H48" s="444" t="s">
        <v>295</v>
      </c>
      <c r="I48" s="444" t="s">
        <v>295</v>
      </c>
      <c r="M48" t="s">
        <v>205</v>
      </c>
      <c r="N48" s="164">
        <v>0</v>
      </c>
      <c r="O48" s="444" t="s">
        <v>309</v>
      </c>
      <c r="P48" s="444"/>
      <c r="Q48" s="444"/>
      <c r="R48" s="444"/>
      <c r="S48" s="444"/>
      <c r="T48" s="444"/>
      <c r="U48" s="175"/>
      <c r="X48" s="55" t="s">
        <v>205</v>
      </c>
      <c r="Y48" s="56">
        <v>0</v>
      </c>
      <c r="Z48" s="371" t="s">
        <v>300</v>
      </c>
      <c r="AA48" s="371" t="s">
        <v>300</v>
      </c>
      <c r="AB48" s="371" t="s">
        <v>300</v>
      </c>
      <c r="AC48" s="371" t="s">
        <v>300</v>
      </c>
      <c r="AD48" s="371" t="s">
        <v>300</v>
      </c>
      <c r="AE48" s="371" t="s">
        <v>300</v>
      </c>
      <c r="AF48" s="371"/>
    </row>
    <row r="49" spans="1:37" ht="42.75" customHeight="1" x14ac:dyDescent="0.2"/>
    <row r="50" spans="1:37" ht="25.5" x14ac:dyDescent="0.2">
      <c r="A50" s="45" t="s">
        <v>113</v>
      </c>
      <c r="B50" s="83" t="s">
        <v>306</v>
      </c>
      <c r="C50" s="55" t="s">
        <v>457</v>
      </c>
      <c r="G50" s="45"/>
      <c r="I50" s="87" t="str">
        <f>B50</f>
        <v>1.8.1.1</v>
      </c>
      <c r="J50" s="45" t="s">
        <v>69</v>
      </c>
      <c r="K50" s="119" t="s">
        <v>4</v>
      </c>
      <c r="M50" s="45" t="s">
        <v>113</v>
      </c>
      <c r="N50" s="45" t="s">
        <v>307</v>
      </c>
      <c r="O50" s="86" t="s">
        <v>304</v>
      </c>
      <c r="S50" t="s">
        <v>23</v>
      </c>
      <c r="T50" s="87" t="str">
        <f>N50</f>
        <v>1.8.1.2</v>
      </c>
      <c r="U50" s="45" t="s">
        <v>69</v>
      </c>
      <c r="V50" s="119" t="s">
        <v>4</v>
      </c>
      <c r="X50" s="45" t="s">
        <v>113</v>
      </c>
      <c r="Y50" s="45" t="s">
        <v>303</v>
      </c>
      <c r="Z50" s="55" t="s">
        <v>302</v>
      </c>
      <c r="AD50" t="s">
        <v>23</v>
      </c>
      <c r="AE50" s="87" t="s">
        <v>303</v>
      </c>
      <c r="AF50" s="45" t="s">
        <v>69</v>
      </c>
      <c r="AG50" s="119" t="s">
        <v>4</v>
      </c>
    </row>
    <row r="51" spans="1:37" x14ac:dyDescent="0.2">
      <c r="G51" s="45"/>
      <c r="I51" s="59">
        <v>1</v>
      </c>
      <c r="J51" s="78">
        <v>0.25</v>
      </c>
      <c r="K51" s="118">
        <f>I51*J51</f>
        <v>0.25</v>
      </c>
      <c r="O51" s="86"/>
      <c r="T51" s="59">
        <v>2</v>
      </c>
      <c r="U51" s="78">
        <v>0.5</v>
      </c>
      <c r="V51" s="118">
        <f>T51*U51</f>
        <v>1</v>
      </c>
      <c r="Z51" s="86"/>
      <c r="AE51" s="59">
        <v>2</v>
      </c>
      <c r="AF51" s="78">
        <v>0.25</v>
      </c>
      <c r="AG51" s="118">
        <f>AE51*AF51</f>
        <v>0.5</v>
      </c>
      <c r="AI51" s="337" t="s">
        <v>314</v>
      </c>
      <c r="AJ51" s="359"/>
      <c r="AK51" s="98">
        <f>K51+V51+AG51</f>
        <v>1.75</v>
      </c>
    </row>
    <row r="53" spans="1:37" ht="25.5" x14ac:dyDescent="0.2">
      <c r="A53" s="382" t="str">
        <f>Criteria1.1.1!D83</f>
        <v>Transport</v>
      </c>
      <c r="B53" s="383"/>
      <c r="C53" s="383"/>
      <c r="D53" s="383"/>
      <c r="E53" s="70"/>
      <c r="F53" s="70"/>
      <c r="G53" s="70"/>
      <c r="H53" s="70"/>
      <c r="I53" s="70"/>
      <c r="J53" s="70"/>
      <c r="K53" s="120"/>
      <c r="L53" s="165"/>
      <c r="M53" s="69"/>
      <c r="N53" s="69" t="s">
        <v>23</v>
      </c>
      <c r="O53" s="69"/>
      <c r="P53" s="385"/>
      <c r="Q53" s="385"/>
      <c r="R53" s="385"/>
      <c r="S53" s="385"/>
      <c r="T53" s="69"/>
      <c r="U53" s="69"/>
      <c r="X53" s="69"/>
      <c r="Y53" s="69" t="s">
        <v>23</v>
      </c>
      <c r="Z53" s="69"/>
      <c r="AA53" s="385"/>
      <c r="AB53" s="385"/>
      <c r="AC53" s="385"/>
      <c r="AD53" s="385"/>
      <c r="AE53" s="69"/>
      <c r="AF53" s="69"/>
    </row>
    <row r="54" spans="1:37" x14ac:dyDescent="0.2">
      <c r="A54" s="45"/>
      <c r="B54" s="80" t="s">
        <v>95</v>
      </c>
      <c r="C54" s="56">
        <v>4</v>
      </c>
      <c r="D54" s="444" t="s">
        <v>452</v>
      </c>
      <c r="E54" s="444"/>
      <c r="F54" s="444"/>
      <c r="G54" s="444"/>
      <c r="H54" s="444"/>
      <c r="I54" s="444"/>
      <c r="J54" s="165"/>
      <c r="K54" s="121"/>
      <c r="L54" s="165"/>
      <c r="M54" s="56" t="s">
        <v>59</v>
      </c>
      <c r="N54" s="56">
        <v>4</v>
      </c>
      <c r="O54" s="444" t="s">
        <v>311</v>
      </c>
      <c r="P54" s="444"/>
      <c r="Q54" s="444"/>
      <c r="R54" s="444"/>
      <c r="S54" s="444"/>
      <c r="T54" s="444"/>
      <c r="U54" s="444"/>
      <c r="X54" s="55" t="s">
        <v>59</v>
      </c>
      <c r="Y54" s="56">
        <v>4</v>
      </c>
      <c r="Z54" s="371" t="s">
        <v>296</v>
      </c>
      <c r="AA54" s="371"/>
      <c r="AB54" s="371"/>
      <c r="AC54" s="371"/>
      <c r="AD54" s="371"/>
      <c r="AE54" s="371"/>
      <c r="AF54" s="371"/>
    </row>
    <row r="55" spans="1:37" x14ac:dyDescent="0.2">
      <c r="B55" s="80" t="s">
        <v>96</v>
      </c>
      <c r="C55" s="56">
        <v>3</v>
      </c>
      <c r="D55" s="444" t="s">
        <v>453</v>
      </c>
      <c r="E55" s="444" t="s">
        <v>292</v>
      </c>
      <c r="F55" s="444" t="s">
        <v>292</v>
      </c>
      <c r="G55" s="444" t="s">
        <v>292</v>
      </c>
      <c r="H55" s="444" t="s">
        <v>292</v>
      </c>
      <c r="I55" s="444" t="s">
        <v>292</v>
      </c>
      <c r="J55" s="165"/>
      <c r="K55" s="121"/>
      <c r="L55" s="165"/>
      <c r="M55" s="56" t="s">
        <v>61</v>
      </c>
      <c r="N55" s="56">
        <v>3</v>
      </c>
      <c r="O55" s="444" t="s">
        <v>310</v>
      </c>
      <c r="P55" s="444"/>
      <c r="Q55" s="444"/>
      <c r="R55" s="444"/>
      <c r="S55" s="444"/>
      <c r="T55" s="444"/>
      <c r="U55" s="444"/>
      <c r="X55" s="55" t="s">
        <v>61</v>
      </c>
      <c r="Y55" s="56">
        <v>3</v>
      </c>
      <c r="Z55" s="371" t="s">
        <v>297</v>
      </c>
      <c r="AA55" s="371" t="s">
        <v>297</v>
      </c>
      <c r="AB55" s="371" t="s">
        <v>297</v>
      </c>
      <c r="AC55" s="371" t="s">
        <v>297</v>
      </c>
      <c r="AD55" s="371" t="s">
        <v>297</v>
      </c>
      <c r="AE55" s="371" t="s">
        <v>297</v>
      </c>
      <c r="AF55" s="371"/>
    </row>
    <row r="56" spans="1:37" x14ac:dyDescent="0.2">
      <c r="B56" s="80" t="s">
        <v>97</v>
      </c>
      <c r="C56" s="56">
        <v>2</v>
      </c>
      <c r="D56" s="444" t="s">
        <v>454</v>
      </c>
      <c r="E56" s="444" t="s">
        <v>293</v>
      </c>
      <c r="F56" s="444" t="s">
        <v>293</v>
      </c>
      <c r="G56" s="444" t="s">
        <v>293</v>
      </c>
      <c r="H56" s="444" t="s">
        <v>293</v>
      </c>
      <c r="I56" s="444" t="s">
        <v>293</v>
      </c>
      <c r="M56" s="56" t="s">
        <v>63</v>
      </c>
      <c r="N56" s="56">
        <v>2</v>
      </c>
      <c r="O56" s="444" t="s">
        <v>313</v>
      </c>
      <c r="P56" s="444"/>
      <c r="Q56" s="444"/>
      <c r="R56" s="444"/>
      <c r="S56" s="444"/>
      <c r="T56" s="444"/>
      <c r="U56" s="444"/>
      <c r="X56" s="55" t="s">
        <v>63</v>
      </c>
      <c r="Y56" s="56">
        <v>2</v>
      </c>
      <c r="Z56" s="371" t="s">
        <v>298</v>
      </c>
      <c r="AA56" s="371" t="s">
        <v>298</v>
      </c>
      <c r="AB56" s="371" t="s">
        <v>298</v>
      </c>
      <c r="AC56" s="371" t="s">
        <v>298</v>
      </c>
      <c r="AD56" s="371" t="s">
        <v>298</v>
      </c>
      <c r="AE56" s="371" t="s">
        <v>298</v>
      </c>
      <c r="AF56" s="371"/>
    </row>
    <row r="57" spans="1:37" x14ac:dyDescent="0.2">
      <c r="B57" s="80" t="s">
        <v>98</v>
      </c>
      <c r="C57" s="56">
        <v>1</v>
      </c>
      <c r="D57" s="444" t="s">
        <v>455</v>
      </c>
      <c r="E57" s="444" t="s">
        <v>294</v>
      </c>
      <c r="F57" s="444" t="s">
        <v>294</v>
      </c>
      <c r="G57" s="444" t="s">
        <v>294</v>
      </c>
      <c r="H57" s="444" t="s">
        <v>294</v>
      </c>
      <c r="I57" s="444" t="s">
        <v>294</v>
      </c>
      <c r="M57" s="56" t="s">
        <v>204</v>
      </c>
      <c r="N57" s="56">
        <v>1</v>
      </c>
      <c r="O57" s="444" t="s">
        <v>312</v>
      </c>
      <c r="P57" s="444"/>
      <c r="Q57" s="444"/>
      <c r="R57" s="444"/>
      <c r="S57" s="444"/>
      <c r="T57" s="444"/>
      <c r="U57" s="444"/>
      <c r="X57" s="55" t="s">
        <v>204</v>
      </c>
      <c r="Y57" s="56">
        <v>1</v>
      </c>
      <c r="Z57" s="371" t="s">
        <v>299</v>
      </c>
      <c r="AA57" s="371" t="s">
        <v>299</v>
      </c>
      <c r="AB57" s="371" t="s">
        <v>299</v>
      </c>
      <c r="AC57" s="371" t="s">
        <v>299</v>
      </c>
      <c r="AD57" s="371" t="s">
        <v>299</v>
      </c>
      <c r="AE57" s="371" t="s">
        <v>299</v>
      </c>
      <c r="AF57" s="371"/>
    </row>
    <row r="58" spans="1:37" x14ac:dyDescent="0.2">
      <c r="B58" s="80" t="s">
        <v>99</v>
      </c>
      <c r="C58" s="56">
        <v>0</v>
      </c>
      <c r="D58" s="444" t="s">
        <v>456</v>
      </c>
      <c r="E58" s="444" t="s">
        <v>295</v>
      </c>
      <c r="F58" s="444" t="s">
        <v>295</v>
      </c>
      <c r="G58" s="444" t="s">
        <v>295</v>
      </c>
      <c r="H58" s="444" t="s">
        <v>295</v>
      </c>
      <c r="I58" s="444" t="s">
        <v>295</v>
      </c>
      <c r="M58" t="s">
        <v>205</v>
      </c>
      <c r="N58" s="164">
        <v>0</v>
      </c>
      <c r="O58" s="444" t="s">
        <v>309</v>
      </c>
      <c r="P58" s="444"/>
      <c r="Q58" s="444"/>
      <c r="R58" s="444"/>
      <c r="S58" s="444"/>
      <c r="T58" s="444"/>
      <c r="U58" s="175"/>
      <c r="X58" s="55" t="s">
        <v>205</v>
      </c>
      <c r="Y58" s="56">
        <v>0</v>
      </c>
      <c r="Z58" s="371" t="s">
        <v>300</v>
      </c>
      <c r="AA58" s="371" t="s">
        <v>300</v>
      </c>
      <c r="AB58" s="371" t="s">
        <v>300</v>
      </c>
      <c r="AC58" s="371" t="s">
        <v>300</v>
      </c>
      <c r="AD58" s="371" t="s">
        <v>300</v>
      </c>
      <c r="AE58" s="371" t="s">
        <v>300</v>
      </c>
      <c r="AF58" s="371"/>
    </row>
    <row r="60" spans="1:37" ht="25.5" x14ac:dyDescent="0.2">
      <c r="A60" s="45" t="s">
        <v>113</v>
      </c>
      <c r="B60" s="83" t="s">
        <v>306</v>
      </c>
      <c r="C60" s="55" t="s">
        <v>457</v>
      </c>
      <c r="G60" s="45"/>
      <c r="I60" s="87" t="str">
        <f>B60</f>
        <v>1.8.1.1</v>
      </c>
      <c r="J60" s="45" t="s">
        <v>69</v>
      </c>
      <c r="K60" s="119" t="s">
        <v>4</v>
      </c>
      <c r="M60" s="45" t="s">
        <v>113</v>
      </c>
      <c r="N60" s="45" t="s">
        <v>307</v>
      </c>
      <c r="O60" s="86" t="s">
        <v>304</v>
      </c>
      <c r="S60" t="s">
        <v>23</v>
      </c>
      <c r="T60" s="87" t="str">
        <f>N60</f>
        <v>1.8.1.2</v>
      </c>
      <c r="U60" s="45" t="s">
        <v>69</v>
      </c>
      <c r="V60" s="119" t="s">
        <v>4</v>
      </c>
      <c r="X60" s="45" t="s">
        <v>113</v>
      </c>
      <c r="Y60" s="45" t="s">
        <v>303</v>
      </c>
      <c r="Z60" s="55" t="s">
        <v>302</v>
      </c>
      <c r="AD60" t="s">
        <v>23</v>
      </c>
      <c r="AE60" s="87" t="s">
        <v>303</v>
      </c>
      <c r="AF60" s="45" t="s">
        <v>69</v>
      </c>
      <c r="AG60" s="119" t="s">
        <v>4</v>
      </c>
    </row>
    <row r="61" spans="1:37" ht="12.75" customHeight="1" x14ac:dyDescent="0.2">
      <c r="G61" s="45"/>
      <c r="I61" s="59">
        <v>2</v>
      </c>
      <c r="J61" s="78">
        <v>0.25</v>
      </c>
      <c r="K61" s="118">
        <f>I61*J61</f>
        <v>0.5</v>
      </c>
      <c r="O61" s="86"/>
      <c r="T61" s="59">
        <v>2</v>
      </c>
      <c r="U61" s="78">
        <v>0.5</v>
      </c>
      <c r="V61" s="118">
        <f>T61*U61</f>
        <v>1</v>
      </c>
      <c r="Z61" s="86"/>
      <c r="AE61" s="59">
        <v>3</v>
      </c>
      <c r="AF61" s="78">
        <v>0.25</v>
      </c>
      <c r="AG61" s="118">
        <f>AE61*AF61</f>
        <v>0.75</v>
      </c>
      <c r="AI61" s="337" t="s">
        <v>314</v>
      </c>
      <c r="AJ61" s="359"/>
      <c r="AK61" s="98">
        <f>K61+V61+AG61</f>
        <v>2.25</v>
      </c>
    </row>
    <row r="63" spans="1:37" ht="25.5" x14ac:dyDescent="0.2">
      <c r="A63" s="382" t="str">
        <f>Criteria1.1.1!D92</f>
        <v>Environment</v>
      </c>
      <c r="B63" s="383"/>
      <c r="C63" s="383"/>
      <c r="D63" s="383"/>
      <c r="E63" s="70"/>
      <c r="F63" s="70"/>
      <c r="G63" s="70"/>
      <c r="H63" s="70"/>
      <c r="I63" s="70"/>
      <c r="J63" s="70"/>
      <c r="K63" s="120"/>
      <c r="L63" s="262"/>
      <c r="M63" s="69"/>
      <c r="N63" s="69" t="s">
        <v>23</v>
      </c>
      <c r="O63" s="69"/>
      <c r="P63" s="385"/>
      <c r="Q63" s="385"/>
      <c r="R63" s="385"/>
      <c r="S63" s="385"/>
      <c r="T63" s="69"/>
      <c r="U63" s="69"/>
      <c r="X63" s="69"/>
      <c r="Y63" s="69" t="s">
        <v>23</v>
      </c>
      <c r="Z63" s="69"/>
      <c r="AA63" s="385"/>
      <c r="AB63" s="385"/>
      <c r="AC63" s="385"/>
      <c r="AD63" s="385"/>
      <c r="AE63" s="69"/>
      <c r="AF63" s="69"/>
    </row>
    <row r="64" spans="1:37" x14ac:dyDescent="0.2">
      <c r="A64" s="45"/>
      <c r="B64" s="80" t="s">
        <v>95</v>
      </c>
      <c r="C64" s="56">
        <v>4</v>
      </c>
      <c r="D64" s="444" t="s">
        <v>452</v>
      </c>
      <c r="E64" s="444"/>
      <c r="F64" s="444"/>
      <c r="G64" s="444"/>
      <c r="H64" s="444"/>
      <c r="I64" s="444"/>
      <c r="J64" s="262"/>
      <c r="K64" s="121"/>
      <c r="L64" s="262"/>
      <c r="M64" s="56" t="s">
        <v>59</v>
      </c>
      <c r="N64" s="56">
        <v>4</v>
      </c>
      <c r="O64" s="444" t="s">
        <v>311</v>
      </c>
      <c r="P64" s="444"/>
      <c r="Q64" s="444"/>
      <c r="R64" s="444"/>
      <c r="S64" s="444"/>
      <c r="T64" s="444"/>
      <c r="U64" s="444"/>
      <c r="X64" s="55" t="s">
        <v>59</v>
      </c>
      <c r="Y64" s="56">
        <v>4</v>
      </c>
      <c r="Z64" s="371" t="s">
        <v>296</v>
      </c>
      <c r="AA64" s="371"/>
      <c r="AB64" s="371"/>
      <c r="AC64" s="371"/>
      <c r="AD64" s="371"/>
      <c r="AE64" s="371"/>
      <c r="AF64" s="371"/>
    </row>
    <row r="65" spans="1:37" x14ac:dyDescent="0.2">
      <c r="B65" s="80" t="s">
        <v>96</v>
      </c>
      <c r="C65" s="56">
        <v>3</v>
      </c>
      <c r="D65" s="444" t="s">
        <v>453</v>
      </c>
      <c r="E65" s="444" t="s">
        <v>292</v>
      </c>
      <c r="F65" s="444" t="s">
        <v>292</v>
      </c>
      <c r="G65" s="444" t="s">
        <v>292</v>
      </c>
      <c r="H65" s="444" t="s">
        <v>292</v>
      </c>
      <c r="I65" s="444" t="s">
        <v>292</v>
      </c>
      <c r="J65" s="262"/>
      <c r="K65" s="121"/>
      <c r="L65" s="262"/>
      <c r="M65" s="56" t="s">
        <v>61</v>
      </c>
      <c r="N65" s="56">
        <v>3</v>
      </c>
      <c r="O65" s="444" t="s">
        <v>310</v>
      </c>
      <c r="P65" s="444"/>
      <c r="Q65" s="444"/>
      <c r="R65" s="444"/>
      <c r="S65" s="444"/>
      <c r="T65" s="444"/>
      <c r="U65" s="444"/>
      <c r="X65" s="55" t="s">
        <v>61</v>
      </c>
      <c r="Y65" s="56">
        <v>3</v>
      </c>
      <c r="Z65" s="371" t="s">
        <v>297</v>
      </c>
      <c r="AA65" s="371" t="s">
        <v>297</v>
      </c>
      <c r="AB65" s="371" t="s">
        <v>297</v>
      </c>
      <c r="AC65" s="371" t="s">
        <v>297</v>
      </c>
      <c r="AD65" s="371" t="s">
        <v>297</v>
      </c>
      <c r="AE65" s="371" t="s">
        <v>297</v>
      </c>
      <c r="AF65" s="371"/>
    </row>
    <row r="66" spans="1:37" x14ac:dyDescent="0.2">
      <c r="B66" s="80" t="s">
        <v>97</v>
      </c>
      <c r="C66" s="56">
        <v>2</v>
      </c>
      <c r="D66" s="444" t="s">
        <v>454</v>
      </c>
      <c r="E66" s="444" t="s">
        <v>293</v>
      </c>
      <c r="F66" s="444" t="s">
        <v>293</v>
      </c>
      <c r="G66" s="444" t="s">
        <v>293</v>
      </c>
      <c r="H66" s="444" t="s">
        <v>293</v>
      </c>
      <c r="I66" s="444" t="s">
        <v>293</v>
      </c>
      <c r="M66" s="56" t="s">
        <v>63</v>
      </c>
      <c r="N66" s="56">
        <v>2</v>
      </c>
      <c r="O66" s="444" t="s">
        <v>313</v>
      </c>
      <c r="P66" s="444"/>
      <c r="Q66" s="444"/>
      <c r="R66" s="444"/>
      <c r="S66" s="444"/>
      <c r="T66" s="444"/>
      <c r="U66" s="444"/>
      <c r="X66" s="55" t="s">
        <v>63</v>
      </c>
      <c r="Y66" s="56">
        <v>2</v>
      </c>
      <c r="Z66" s="371" t="s">
        <v>298</v>
      </c>
      <c r="AA66" s="371" t="s">
        <v>298</v>
      </c>
      <c r="AB66" s="371" t="s">
        <v>298</v>
      </c>
      <c r="AC66" s="371" t="s">
        <v>298</v>
      </c>
      <c r="AD66" s="371" t="s">
        <v>298</v>
      </c>
      <c r="AE66" s="371" t="s">
        <v>298</v>
      </c>
      <c r="AF66" s="371"/>
    </row>
    <row r="67" spans="1:37" x14ac:dyDescent="0.2">
      <c r="B67" s="80" t="s">
        <v>98</v>
      </c>
      <c r="C67" s="56">
        <v>1</v>
      </c>
      <c r="D67" s="444" t="s">
        <v>455</v>
      </c>
      <c r="E67" s="444" t="s">
        <v>294</v>
      </c>
      <c r="F67" s="444" t="s">
        <v>294</v>
      </c>
      <c r="G67" s="444" t="s">
        <v>294</v>
      </c>
      <c r="H67" s="444" t="s">
        <v>294</v>
      </c>
      <c r="I67" s="444" t="s">
        <v>294</v>
      </c>
      <c r="M67" s="56" t="s">
        <v>204</v>
      </c>
      <c r="N67" s="56">
        <v>1</v>
      </c>
      <c r="O67" s="444" t="s">
        <v>312</v>
      </c>
      <c r="P67" s="444"/>
      <c r="Q67" s="444"/>
      <c r="R67" s="444"/>
      <c r="S67" s="444"/>
      <c r="T67" s="444"/>
      <c r="U67" s="444"/>
      <c r="X67" s="55" t="s">
        <v>204</v>
      </c>
      <c r="Y67" s="56">
        <v>1</v>
      </c>
      <c r="Z67" s="371" t="s">
        <v>299</v>
      </c>
      <c r="AA67" s="371" t="s">
        <v>299</v>
      </c>
      <c r="AB67" s="371" t="s">
        <v>299</v>
      </c>
      <c r="AC67" s="371" t="s">
        <v>299</v>
      </c>
      <c r="AD67" s="371" t="s">
        <v>299</v>
      </c>
      <c r="AE67" s="371" t="s">
        <v>299</v>
      </c>
      <c r="AF67" s="371"/>
    </row>
    <row r="68" spans="1:37" x14ac:dyDescent="0.2">
      <c r="B68" s="80" t="s">
        <v>99</v>
      </c>
      <c r="C68" s="56">
        <v>0</v>
      </c>
      <c r="D68" s="444" t="s">
        <v>456</v>
      </c>
      <c r="E68" s="444" t="s">
        <v>295</v>
      </c>
      <c r="F68" s="444" t="s">
        <v>295</v>
      </c>
      <c r="G68" s="444" t="s">
        <v>295</v>
      </c>
      <c r="H68" s="444" t="s">
        <v>295</v>
      </c>
      <c r="I68" s="444" t="s">
        <v>295</v>
      </c>
      <c r="M68" t="s">
        <v>205</v>
      </c>
      <c r="N68" s="259">
        <v>0</v>
      </c>
      <c r="O68" s="444" t="s">
        <v>309</v>
      </c>
      <c r="P68" s="444"/>
      <c r="Q68" s="444"/>
      <c r="R68" s="444"/>
      <c r="S68" s="444"/>
      <c r="T68" s="444"/>
      <c r="U68" s="258"/>
      <c r="X68" s="55" t="s">
        <v>205</v>
      </c>
      <c r="Y68" s="56">
        <v>0</v>
      </c>
      <c r="Z68" s="371" t="s">
        <v>300</v>
      </c>
      <c r="AA68" s="371" t="s">
        <v>300</v>
      </c>
      <c r="AB68" s="371" t="s">
        <v>300</v>
      </c>
      <c r="AC68" s="371" t="s">
        <v>300</v>
      </c>
      <c r="AD68" s="371" t="s">
        <v>300</v>
      </c>
      <c r="AE68" s="371" t="s">
        <v>300</v>
      </c>
      <c r="AF68" s="371"/>
    </row>
    <row r="70" spans="1:37" ht="25.5" x14ac:dyDescent="0.2">
      <c r="A70" s="45" t="s">
        <v>113</v>
      </c>
      <c r="B70" s="83" t="s">
        <v>306</v>
      </c>
      <c r="C70" s="55" t="s">
        <v>457</v>
      </c>
      <c r="G70" s="45"/>
      <c r="I70" s="87" t="str">
        <f>B70</f>
        <v>1.8.1.1</v>
      </c>
      <c r="J70" s="45" t="s">
        <v>69</v>
      </c>
      <c r="K70" s="119" t="s">
        <v>4</v>
      </c>
      <c r="M70" s="45" t="s">
        <v>113</v>
      </c>
      <c r="N70" s="45" t="s">
        <v>307</v>
      </c>
      <c r="O70" s="86" t="s">
        <v>304</v>
      </c>
      <c r="S70" t="s">
        <v>23</v>
      </c>
      <c r="T70" s="87" t="str">
        <f>N70</f>
        <v>1.8.1.2</v>
      </c>
      <c r="U70" s="45" t="s">
        <v>69</v>
      </c>
      <c r="V70" s="119" t="s">
        <v>4</v>
      </c>
      <c r="X70" s="45" t="s">
        <v>113</v>
      </c>
      <c r="Y70" s="45" t="s">
        <v>303</v>
      </c>
      <c r="Z70" s="55" t="s">
        <v>302</v>
      </c>
      <c r="AD70" t="s">
        <v>23</v>
      </c>
      <c r="AE70" s="87" t="s">
        <v>303</v>
      </c>
      <c r="AF70" s="45" t="s">
        <v>69</v>
      </c>
      <c r="AG70" s="119" t="s">
        <v>4</v>
      </c>
    </row>
    <row r="71" spans="1:37" ht="12.75" customHeight="1" x14ac:dyDescent="0.2">
      <c r="G71" s="45"/>
      <c r="I71" s="59">
        <v>3</v>
      </c>
      <c r="J71" s="78">
        <v>0.25</v>
      </c>
      <c r="K71" s="118">
        <f>I71*J71</f>
        <v>0.75</v>
      </c>
      <c r="O71" s="86"/>
      <c r="T71" s="59">
        <v>2</v>
      </c>
      <c r="U71" s="78">
        <v>0.5</v>
      </c>
      <c r="V71" s="118">
        <f>T71*U71</f>
        <v>1</v>
      </c>
      <c r="Z71" s="86"/>
      <c r="AE71" s="59">
        <v>3</v>
      </c>
      <c r="AF71" s="78">
        <v>0.25</v>
      </c>
      <c r="AG71" s="118">
        <f>AE71*AF71</f>
        <v>0.75</v>
      </c>
      <c r="AI71" s="337" t="s">
        <v>314</v>
      </c>
      <c r="AJ71" s="359"/>
      <c r="AK71" s="98">
        <f>K71+V71+AG71</f>
        <v>2.5</v>
      </c>
    </row>
    <row r="73" spans="1:37" ht="25.5" x14ac:dyDescent="0.2">
      <c r="A73" s="382" t="str">
        <f>Criteria1.1.1!D103</f>
        <v>Agriculture and Rural Development</v>
      </c>
      <c r="B73" s="383"/>
      <c r="C73" s="383"/>
      <c r="D73" s="383"/>
      <c r="E73" s="70"/>
      <c r="F73" s="70"/>
      <c r="G73" s="70"/>
      <c r="H73" s="70"/>
      <c r="I73" s="70"/>
      <c r="J73" s="70"/>
      <c r="K73" s="120"/>
      <c r="L73" s="262"/>
      <c r="M73" s="69"/>
      <c r="N73" s="69" t="s">
        <v>23</v>
      </c>
      <c r="O73" s="69"/>
      <c r="P73" s="385"/>
      <c r="Q73" s="385"/>
      <c r="R73" s="385"/>
      <c r="S73" s="385"/>
      <c r="T73" s="69"/>
      <c r="U73" s="69"/>
      <c r="X73" s="69"/>
      <c r="Y73" s="69" t="s">
        <v>23</v>
      </c>
      <c r="Z73" s="69"/>
      <c r="AA73" s="385"/>
      <c r="AB73" s="385"/>
      <c r="AC73" s="385"/>
      <c r="AD73" s="385"/>
      <c r="AE73" s="69"/>
      <c r="AF73" s="69"/>
    </row>
    <row r="74" spans="1:37" x14ac:dyDescent="0.2">
      <c r="A74" s="45"/>
      <c r="B74" s="80" t="s">
        <v>95</v>
      </c>
      <c r="C74" s="56">
        <v>4</v>
      </c>
      <c r="D74" s="444" t="s">
        <v>452</v>
      </c>
      <c r="E74" s="444"/>
      <c r="F74" s="444"/>
      <c r="G74" s="444"/>
      <c r="H74" s="444"/>
      <c r="I74" s="444"/>
      <c r="J74" s="262"/>
      <c r="K74" s="121"/>
      <c r="L74" s="262"/>
      <c r="M74" s="56" t="s">
        <v>59</v>
      </c>
      <c r="N74" s="56">
        <v>4</v>
      </c>
      <c r="O74" s="444" t="s">
        <v>311</v>
      </c>
      <c r="P74" s="444"/>
      <c r="Q74" s="444"/>
      <c r="R74" s="444"/>
      <c r="S74" s="444"/>
      <c r="T74" s="444"/>
      <c r="U74" s="444"/>
      <c r="X74" s="55" t="s">
        <v>59</v>
      </c>
      <c r="Y74" s="56">
        <v>4</v>
      </c>
      <c r="Z74" s="371" t="s">
        <v>296</v>
      </c>
      <c r="AA74" s="371"/>
      <c r="AB74" s="371"/>
      <c r="AC74" s="371"/>
      <c r="AD74" s="371"/>
      <c r="AE74" s="371"/>
      <c r="AF74" s="371"/>
    </row>
    <row r="75" spans="1:37" x14ac:dyDescent="0.2">
      <c r="B75" s="80" t="s">
        <v>96</v>
      </c>
      <c r="C75" s="56">
        <v>3</v>
      </c>
      <c r="D75" s="444" t="s">
        <v>453</v>
      </c>
      <c r="E75" s="444" t="s">
        <v>292</v>
      </c>
      <c r="F75" s="444" t="s">
        <v>292</v>
      </c>
      <c r="G75" s="444" t="s">
        <v>292</v>
      </c>
      <c r="H75" s="444" t="s">
        <v>292</v>
      </c>
      <c r="I75" s="444" t="s">
        <v>292</v>
      </c>
      <c r="J75" s="262"/>
      <c r="K75" s="121"/>
      <c r="L75" s="262"/>
      <c r="M75" s="56" t="s">
        <v>61</v>
      </c>
      <c r="N75" s="56">
        <v>3</v>
      </c>
      <c r="O75" s="444" t="s">
        <v>310</v>
      </c>
      <c r="P75" s="444"/>
      <c r="Q75" s="444"/>
      <c r="R75" s="444"/>
      <c r="S75" s="444"/>
      <c r="T75" s="444"/>
      <c r="U75" s="444"/>
      <c r="X75" s="55" t="s">
        <v>61</v>
      </c>
      <c r="Y75" s="56">
        <v>3</v>
      </c>
      <c r="Z75" s="371" t="s">
        <v>297</v>
      </c>
      <c r="AA75" s="371" t="s">
        <v>297</v>
      </c>
      <c r="AB75" s="371" t="s">
        <v>297</v>
      </c>
      <c r="AC75" s="371" t="s">
        <v>297</v>
      </c>
      <c r="AD75" s="371" t="s">
        <v>297</v>
      </c>
      <c r="AE75" s="371" t="s">
        <v>297</v>
      </c>
      <c r="AF75" s="371"/>
    </row>
    <row r="76" spans="1:37" x14ac:dyDescent="0.2">
      <c r="B76" s="80" t="s">
        <v>97</v>
      </c>
      <c r="C76" s="56">
        <v>2</v>
      </c>
      <c r="D76" s="444" t="s">
        <v>454</v>
      </c>
      <c r="E76" s="444" t="s">
        <v>293</v>
      </c>
      <c r="F76" s="444" t="s">
        <v>293</v>
      </c>
      <c r="G76" s="444" t="s">
        <v>293</v>
      </c>
      <c r="H76" s="444" t="s">
        <v>293</v>
      </c>
      <c r="I76" s="444" t="s">
        <v>293</v>
      </c>
      <c r="M76" s="56" t="s">
        <v>63</v>
      </c>
      <c r="N76" s="56">
        <v>2</v>
      </c>
      <c r="O76" s="444" t="s">
        <v>313</v>
      </c>
      <c r="P76" s="444"/>
      <c r="Q76" s="444"/>
      <c r="R76" s="444"/>
      <c r="S76" s="444"/>
      <c r="T76" s="444"/>
      <c r="U76" s="444"/>
      <c r="X76" s="55" t="s">
        <v>63</v>
      </c>
      <c r="Y76" s="56">
        <v>2</v>
      </c>
      <c r="Z76" s="371" t="s">
        <v>298</v>
      </c>
      <c r="AA76" s="371" t="s">
        <v>298</v>
      </c>
      <c r="AB76" s="371" t="s">
        <v>298</v>
      </c>
      <c r="AC76" s="371" t="s">
        <v>298</v>
      </c>
      <c r="AD76" s="371" t="s">
        <v>298</v>
      </c>
      <c r="AE76" s="371" t="s">
        <v>298</v>
      </c>
      <c r="AF76" s="371"/>
    </row>
    <row r="77" spans="1:37" x14ac:dyDescent="0.2">
      <c r="B77" s="80" t="s">
        <v>98</v>
      </c>
      <c r="C77" s="56">
        <v>1</v>
      </c>
      <c r="D77" s="444" t="s">
        <v>455</v>
      </c>
      <c r="E77" s="444" t="s">
        <v>294</v>
      </c>
      <c r="F77" s="444" t="s">
        <v>294</v>
      </c>
      <c r="G77" s="444" t="s">
        <v>294</v>
      </c>
      <c r="H77" s="444" t="s">
        <v>294</v>
      </c>
      <c r="I77" s="444" t="s">
        <v>294</v>
      </c>
      <c r="M77" s="56" t="s">
        <v>204</v>
      </c>
      <c r="N77" s="56">
        <v>1</v>
      </c>
      <c r="O77" s="444" t="s">
        <v>312</v>
      </c>
      <c r="P77" s="444"/>
      <c r="Q77" s="444"/>
      <c r="R77" s="444"/>
      <c r="S77" s="444"/>
      <c r="T77" s="444"/>
      <c r="U77" s="444"/>
      <c r="X77" s="55" t="s">
        <v>204</v>
      </c>
      <c r="Y77" s="56">
        <v>1</v>
      </c>
      <c r="Z77" s="371" t="s">
        <v>299</v>
      </c>
      <c r="AA77" s="371" t="s">
        <v>299</v>
      </c>
      <c r="AB77" s="371" t="s">
        <v>299</v>
      </c>
      <c r="AC77" s="371" t="s">
        <v>299</v>
      </c>
      <c r="AD77" s="371" t="s">
        <v>299</v>
      </c>
      <c r="AE77" s="371" t="s">
        <v>299</v>
      </c>
      <c r="AF77" s="371"/>
    </row>
    <row r="78" spans="1:37" x14ac:dyDescent="0.2">
      <c r="B78" s="80" t="s">
        <v>99</v>
      </c>
      <c r="C78" s="56">
        <v>0</v>
      </c>
      <c r="D78" s="444" t="s">
        <v>456</v>
      </c>
      <c r="E78" s="444" t="s">
        <v>295</v>
      </c>
      <c r="F78" s="444" t="s">
        <v>295</v>
      </c>
      <c r="G78" s="444" t="s">
        <v>295</v>
      </c>
      <c r="H78" s="444" t="s">
        <v>295</v>
      </c>
      <c r="I78" s="444" t="s">
        <v>295</v>
      </c>
      <c r="M78" t="s">
        <v>205</v>
      </c>
      <c r="N78" s="259">
        <v>0</v>
      </c>
      <c r="O78" s="444" t="s">
        <v>309</v>
      </c>
      <c r="P78" s="444"/>
      <c r="Q78" s="444"/>
      <c r="R78" s="444"/>
      <c r="S78" s="444"/>
      <c r="T78" s="444"/>
      <c r="U78" s="258"/>
      <c r="X78" s="55" t="s">
        <v>205</v>
      </c>
      <c r="Y78" s="56">
        <v>0</v>
      </c>
      <c r="Z78" s="371" t="s">
        <v>300</v>
      </c>
      <c r="AA78" s="371" t="s">
        <v>300</v>
      </c>
      <c r="AB78" s="371" t="s">
        <v>300</v>
      </c>
      <c r="AC78" s="371" t="s">
        <v>300</v>
      </c>
      <c r="AD78" s="371" t="s">
        <v>300</v>
      </c>
      <c r="AE78" s="371" t="s">
        <v>300</v>
      </c>
      <c r="AF78" s="371"/>
    </row>
    <row r="80" spans="1:37" ht="25.5" x14ac:dyDescent="0.2">
      <c r="A80" s="45" t="s">
        <v>113</v>
      </c>
      <c r="B80" s="83" t="s">
        <v>306</v>
      </c>
      <c r="C80" s="55" t="s">
        <v>457</v>
      </c>
      <c r="G80" s="45"/>
      <c r="I80" s="87" t="str">
        <f>B80</f>
        <v>1.8.1.1</v>
      </c>
      <c r="J80" s="45" t="s">
        <v>69</v>
      </c>
      <c r="K80" s="119" t="s">
        <v>4</v>
      </c>
      <c r="M80" s="45" t="s">
        <v>113</v>
      </c>
      <c r="N80" s="45" t="s">
        <v>307</v>
      </c>
      <c r="O80" s="86" t="s">
        <v>304</v>
      </c>
      <c r="S80" t="s">
        <v>23</v>
      </c>
      <c r="T80" s="87" t="str">
        <f>N80</f>
        <v>1.8.1.2</v>
      </c>
      <c r="U80" s="45" t="s">
        <v>69</v>
      </c>
      <c r="V80" s="119" t="s">
        <v>4</v>
      </c>
      <c r="X80" s="45" t="s">
        <v>113</v>
      </c>
      <c r="Y80" s="45" t="s">
        <v>303</v>
      </c>
      <c r="Z80" s="55" t="s">
        <v>302</v>
      </c>
      <c r="AD80" t="s">
        <v>23</v>
      </c>
      <c r="AE80" s="87" t="s">
        <v>303</v>
      </c>
      <c r="AF80" s="45" t="s">
        <v>69</v>
      </c>
      <c r="AG80" s="119" t="s">
        <v>4</v>
      </c>
    </row>
    <row r="81" spans="7:37" ht="12.75" customHeight="1" x14ac:dyDescent="0.2">
      <c r="G81" s="45"/>
      <c r="I81" s="59">
        <v>2</v>
      </c>
      <c r="J81" s="78">
        <v>0.25</v>
      </c>
      <c r="K81" s="118">
        <f>I81*J81</f>
        <v>0.5</v>
      </c>
      <c r="O81" s="86"/>
      <c r="T81" s="59">
        <v>2</v>
      </c>
      <c r="U81" s="78">
        <v>0.5</v>
      </c>
      <c r="V81" s="118">
        <f>T81*U81</f>
        <v>1</v>
      </c>
      <c r="Z81" s="86"/>
      <c r="AE81" s="59">
        <v>3</v>
      </c>
      <c r="AF81" s="78">
        <v>0.25</v>
      </c>
      <c r="AG81" s="118">
        <f>AE81*AF81</f>
        <v>0.75</v>
      </c>
      <c r="AI81" s="337" t="s">
        <v>314</v>
      </c>
      <c r="AJ81" s="359"/>
      <c r="AK81" s="98">
        <f>K81+V81+AG81</f>
        <v>2.25</v>
      </c>
    </row>
  </sheetData>
  <mergeCells count="157">
    <mergeCell ref="AI81:AJ81"/>
    <mergeCell ref="D76:I76"/>
    <mergeCell ref="O76:U76"/>
    <mergeCell ref="Z76:AF76"/>
    <mergeCell ref="D77:I77"/>
    <mergeCell ref="O77:U77"/>
    <mergeCell ref="Z77:AF77"/>
    <mergeCell ref="D78:I78"/>
    <mergeCell ref="O78:T78"/>
    <mergeCell ref="Z78:AF78"/>
    <mergeCell ref="AI71:AJ71"/>
    <mergeCell ref="A73:D73"/>
    <mergeCell ref="P73:S73"/>
    <mergeCell ref="AA73:AD73"/>
    <mergeCell ref="D74:I74"/>
    <mergeCell ref="O74:U74"/>
    <mergeCell ref="Z74:AF74"/>
    <mergeCell ref="D75:I75"/>
    <mergeCell ref="O75:U75"/>
    <mergeCell ref="Z75:AF75"/>
    <mergeCell ref="D66:I66"/>
    <mergeCell ref="O66:U66"/>
    <mergeCell ref="Z66:AF66"/>
    <mergeCell ref="D67:I67"/>
    <mergeCell ref="O67:U67"/>
    <mergeCell ref="Z67:AF67"/>
    <mergeCell ref="D68:I68"/>
    <mergeCell ref="O68:T68"/>
    <mergeCell ref="Z68:AF68"/>
    <mergeCell ref="A63:D63"/>
    <mergeCell ref="P63:S63"/>
    <mergeCell ref="AA63:AD63"/>
    <mergeCell ref="D64:I64"/>
    <mergeCell ref="O64:U64"/>
    <mergeCell ref="Z64:AF64"/>
    <mergeCell ref="D65:I65"/>
    <mergeCell ref="O65:U65"/>
    <mergeCell ref="Z65:AF65"/>
    <mergeCell ref="D58:I58"/>
    <mergeCell ref="O58:T58"/>
    <mergeCell ref="AI61:AJ61"/>
    <mergeCell ref="Z4:AF4"/>
    <mergeCell ref="Z5:AF5"/>
    <mergeCell ref="Z6:AF6"/>
    <mergeCell ref="Z7:AF7"/>
    <mergeCell ref="Z8:AF8"/>
    <mergeCell ref="D56:I56"/>
    <mergeCell ref="D57:I57"/>
    <mergeCell ref="D54:I54"/>
    <mergeCell ref="D55:I55"/>
    <mergeCell ref="D48:I48"/>
    <mergeCell ref="O48:T48"/>
    <mergeCell ref="A53:D53"/>
    <mergeCell ref="P53:S53"/>
    <mergeCell ref="AA53:AD53"/>
    <mergeCell ref="D46:I46"/>
    <mergeCell ref="D47:I47"/>
    <mergeCell ref="O46:U46"/>
    <mergeCell ref="Z46:AF46"/>
    <mergeCell ref="O47:U47"/>
    <mergeCell ref="Z47:AF47"/>
    <mergeCell ref="Z48:AF48"/>
    <mergeCell ref="D44:I44"/>
    <mergeCell ref="D45:I45"/>
    <mergeCell ref="D38:I38"/>
    <mergeCell ref="O38:T38"/>
    <mergeCell ref="O44:U44"/>
    <mergeCell ref="Z44:AF44"/>
    <mergeCell ref="O45:U45"/>
    <mergeCell ref="Z45:AF45"/>
    <mergeCell ref="AI51:AJ51"/>
    <mergeCell ref="A43:D43"/>
    <mergeCell ref="P43:S43"/>
    <mergeCell ref="AA43:AD43"/>
    <mergeCell ref="AI41:AJ41"/>
    <mergeCell ref="Z38:AF38"/>
    <mergeCell ref="AI31:AJ31"/>
    <mergeCell ref="P33:S33"/>
    <mergeCell ref="AA33:AD33"/>
    <mergeCell ref="D36:I36"/>
    <mergeCell ref="D37:I37"/>
    <mergeCell ref="O36:U36"/>
    <mergeCell ref="Z36:AF36"/>
    <mergeCell ref="O37:U37"/>
    <mergeCell ref="Z37:AF37"/>
    <mergeCell ref="D34:I34"/>
    <mergeCell ref="D35:I35"/>
    <mergeCell ref="A33:D33"/>
    <mergeCell ref="A23:D23"/>
    <mergeCell ref="P23:S23"/>
    <mergeCell ref="AA23:AD23"/>
    <mergeCell ref="D28:I28"/>
    <mergeCell ref="O28:T28"/>
    <mergeCell ref="O34:U34"/>
    <mergeCell ref="Z34:AF34"/>
    <mergeCell ref="O35:U35"/>
    <mergeCell ref="Z35:AF35"/>
    <mergeCell ref="AI11:AJ11"/>
    <mergeCell ref="AI21:AJ21"/>
    <mergeCell ref="O15:U15"/>
    <mergeCell ref="Z15:AF15"/>
    <mergeCell ref="O16:U16"/>
    <mergeCell ref="Z16:AF16"/>
    <mergeCell ref="O17:U17"/>
    <mergeCell ref="Z17:AF17"/>
    <mergeCell ref="O14:U14"/>
    <mergeCell ref="Z14:AF14"/>
    <mergeCell ref="Z18:AF18"/>
    <mergeCell ref="O18:T18"/>
    <mergeCell ref="D6:I6"/>
    <mergeCell ref="D7:I7"/>
    <mergeCell ref="D4:I4"/>
    <mergeCell ref="D5:I5"/>
    <mergeCell ref="O54:U54"/>
    <mergeCell ref="Z54:AF54"/>
    <mergeCell ref="F1:L1"/>
    <mergeCell ref="M1:S1"/>
    <mergeCell ref="A2:I2"/>
    <mergeCell ref="M2:U2"/>
    <mergeCell ref="X2:AF2"/>
    <mergeCell ref="A3:C3"/>
    <mergeCell ref="P3:S3"/>
    <mergeCell ref="AA3:AD3"/>
    <mergeCell ref="O4:U4"/>
    <mergeCell ref="O5:U5"/>
    <mergeCell ref="O6:U6"/>
    <mergeCell ref="O7:U7"/>
    <mergeCell ref="D14:I14"/>
    <mergeCell ref="D15:I15"/>
    <mergeCell ref="D8:I8"/>
    <mergeCell ref="O8:T8"/>
    <mergeCell ref="D16:I16"/>
    <mergeCell ref="D17:I17"/>
    <mergeCell ref="O55:U55"/>
    <mergeCell ref="Z55:AF55"/>
    <mergeCell ref="O56:U56"/>
    <mergeCell ref="Z56:AF56"/>
    <mergeCell ref="O57:U57"/>
    <mergeCell ref="Z57:AF57"/>
    <mergeCell ref="Z58:AF58"/>
    <mergeCell ref="A13:C13"/>
    <mergeCell ref="P13:S13"/>
    <mergeCell ref="AA13:AD13"/>
    <mergeCell ref="D24:I24"/>
    <mergeCell ref="D25:I25"/>
    <mergeCell ref="D18:I18"/>
    <mergeCell ref="O24:U24"/>
    <mergeCell ref="Z24:AF24"/>
    <mergeCell ref="O25:U25"/>
    <mergeCell ref="Z25:AF25"/>
    <mergeCell ref="D26:I26"/>
    <mergeCell ref="D27:I27"/>
    <mergeCell ref="O26:U26"/>
    <mergeCell ref="Z26:AF26"/>
    <mergeCell ref="O27:U27"/>
    <mergeCell ref="Z27:AF27"/>
    <mergeCell ref="Z28:AF28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Criteria1.1.1</vt:lpstr>
      <vt:lpstr>Criteria1.1.2</vt:lpstr>
      <vt:lpstr>Criteria 1.2</vt:lpstr>
      <vt:lpstr>Criteria 1.3</vt:lpstr>
      <vt:lpstr>Criteria1.4</vt:lpstr>
      <vt:lpstr>Criteria1.5</vt:lpstr>
      <vt:lpstr>Criteria 1.6</vt:lpstr>
      <vt:lpstr>Criteria1.7</vt:lpstr>
      <vt:lpstr>Criteria 1.8</vt:lpstr>
      <vt:lpstr>Criteria 1.9</vt:lpstr>
      <vt:lpstr>Criteria 2.1</vt:lpstr>
      <vt:lpstr>Criteria 2.2</vt:lpstr>
      <vt:lpstr>Criteria 2.3</vt:lpstr>
      <vt:lpstr>Criteria 3.1</vt:lpstr>
      <vt:lpstr>Criteria 3.2</vt:lpstr>
      <vt:lpstr>OverallAssessment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Comenge</dc:creator>
  <cp:lastModifiedBy>Shumi</cp:lastModifiedBy>
  <dcterms:created xsi:type="dcterms:W3CDTF">2013-11-13T07:57:37Z</dcterms:created>
  <dcterms:modified xsi:type="dcterms:W3CDTF">2014-03-07T03:19:32Z</dcterms:modified>
</cp:coreProperties>
</file>